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60" windowHeight="7995" tabRatio="714" firstSheet="18" activeTab="26"/>
  </bookViews>
  <sheets>
    <sheet name="1인구추이" sheetId="1" r:id="rId1"/>
    <sheet name="2구군별 세대인구" sheetId="2" r:id="rId2"/>
    <sheet name="3.공무원총괄" sheetId="3" r:id="rId3"/>
    <sheet name="4연령,성별" sheetId="4" r:id="rId4"/>
    <sheet name="5.시본청공무원" sheetId="5" r:id="rId5"/>
    <sheet name="6.시의회 공무원" sheetId="6" r:id="rId6"/>
    <sheet name="7.구군공무원" sheetId="7" r:id="rId7"/>
    <sheet name="8.동읍면공무원" sheetId="8" r:id="rId8"/>
    <sheet name="9.소방공무원" sheetId="9" r:id="rId9"/>
    <sheet name="10관내관공서" sheetId="10" r:id="rId10"/>
    <sheet name="11자동차등록" sheetId="11" r:id="rId11"/>
    <sheet name="12영업용" sheetId="12" r:id="rId12"/>
    <sheet name="13지하철수송" sheetId="13" r:id="rId13"/>
    <sheet name="14항공" sheetId="14" r:id="rId14"/>
    <sheet name="15.운전면허" sheetId="15" r:id="rId15"/>
    <sheet name="16.면허시험" sheetId="16" r:id="rId16"/>
    <sheet name="17우편시설" sheetId="17" r:id="rId17"/>
    <sheet name="18우편수입" sheetId="18" r:id="rId18"/>
    <sheet name="19상수도" sheetId="19" r:id="rId19"/>
    <sheet name="20하수도" sheetId="20" r:id="rId20"/>
    <sheet name="21급수사용량" sheetId="21" r:id="rId21"/>
    <sheet name="22급수사용료부과" sheetId="22" r:id="rId22"/>
    <sheet name="23용도별전력" sheetId="23" r:id="rId23"/>
    <sheet name="24가스공급" sheetId="24" r:id="rId24"/>
    <sheet name="25헌혈실적" sheetId="25" r:id="rId25"/>
    <sheet name="26여권발급" sheetId="26" r:id="rId26"/>
    <sheet name="27경제활동인구" sheetId="27" r:id="rId27"/>
    <sheet name="28산업별" sheetId="28" r:id="rId28"/>
    <sheet name="29직업별" sheetId="29" r:id="rId29"/>
  </sheets>
  <externalReferences>
    <externalReference r:id="rId32"/>
  </externalReferences>
  <definedNames>
    <definedName name="_xlnm.Print_Area" localSheetId="13">'14항공'!$A$1:$S$27</definedName>
    <definedName name="_xlnm.Print_Area" localSheetId="19">'20하수도'!$A$1:$R$23</definedName>
    <definedName name="_xlnm.Print_Area" localSheetId="3">'4연령,성별'!$A:$IV</definedName>
    <definedName name="_xlnm.Print_Area" localSheetId="5">'6.시의회 공무원'!$A:$IV</definedName>
    <definedName name="_xlnm.Print_Titles" localSheetId="9">'10관내관공서'!$A:$A</definedName>
    <definedName name="_xlnm.Print_Titles" localSheetId="3">'4연령,성별'!$2:$5</definedName>
    <definedName name="_xlnm.Print_Titles" localSheetId="4">'5.시본청공무원'!$A:$A,'5.시본청공무원'!$2:$5</definedName>
    <definedName name="_xlnm.Print_Titles" localSheetId="5">'6.시의회 공무원'!$A:$A,'6.시의회 공무원'!$2:$4</definedName>
    <definedName name="_xlnm.Print_Titles" localSheetId="6">'7.구군공무원'!$A:$A</definedName>
  </definedNames>
  <calcPr fullCalcOnLoad="1"/>
</workbook>
</file>

<file path=xl/comments10.xml><?xml version="1.0" encoding="utf-8"?>
<comments xmlns="http://schemas.openxmlformats.org/spreadsheetml/2006/main">
  <authors>
    <author>user</author>
    <author>SEC</author>
  </authors>
  <commentList>
    <comment ref="AF4" authorId="0">
      <text>
        <r>
          <rPr>
            <sz val="9"/>
            <rFont val="굴림"/>
            <family val="3"/>
          </rPr>
          <t xml:space="preserve">남구:한국농촌공사 달성지사(성당로 598)
북구:한국농촌공사 경북도본부(북구 구암로 254번지)
</t>
        </r>
      </text>
    </comment>
    <comment ref="F14" authorId="1">
      <text>
        <r>
          <rPr>
            <sz val="9"/>
            <rFont val="굴림"/>
            <family val="3"/>
          </rPr>
          <t xml:space="preserve">공무원교육원
</t>
        </r>
      </text>
    </comment>
    <comment ref="F15" authorId="1">
      <text>
        <r>
          <rPr>
            <b/>
            <sz val="9"/>
            <rFont val="굴림"/>
            <family val="3"/>
          </rPr>
          <t>농업기술센터</t>
        </r>
      </text>
    </comment>
    <comment ref="P18" authorId="1">
      <text>
        <r>
          <rPr>
            <sz val="9"/>
            <rFont val="굴림"/>
            <family val="3"/>
          </rPr>
          <t xml:space="preserve">대구시소방본부
경상북도소방본부
</t>
        </r>
      </text>
    </comment>
    <comment ref="F19" authorId="1">
      <text>
        <r>
          <rPr>
            <sz val="9"/>
            <rFont val="굴림"/>
            <family val="3"/>
          </rPr>
          <t>보건환경연구원</t>
        </r>
      </text>
    </comment>
    <comment ref="G21" authorId="1">
      <text>
        <r>
          <rPr>
            <sz val="9"/>
            <rFont val="굴림"/>
            <family val="3"/>
          </rPr>
          <t xml:space="preserve">보건소, 
달성군농업기술센터
</t>
        </r>
      </text>
    </comment>
  </commentList>
</comments>
</file>

<file path=xl/sharedStrings.xml><?xml version="1.0" encoding="utf-8"?>
<sst xmlns="http://schemas.openxmlformats.org/spreadsheetml/2006/main" count="1651" uniqueCount="784">
  <si>
    <t>2급</t>
  </si>
  <si>
    <t>3급</t>
  </si>
  <si>
    <t>4급</t>
  </si>
  <si>
    <t>5급</t>
  </si>
  <si>
    <t>6급</t>
  </si>
  <si>
    <t>7급</t>
  </si>
  <si>
    <t>8급</t>
  </si>
  <si>
    <t>9급</t>
  </si>
  <si>
    <t>계</t>
  </si>
  <si>
    <t xml:space="preserve"> </t>
  </si>
  <si>
    <t>총  계</t>
  </si>
  <si>
    <t>단위:명</t>
  </si>
  <si>
    <t xml:space="preserve">  </t>
  </si>
  <si>
    <t>남</t>
  </si>
  <si>
    <t>여</t>
  </si>
  <si>
    <t>응  시</t>
  </si>
  <si>
    <t>합  격</t>
  </si>
  <si>
    <t>특  수</t>
  </si>
  <si>
    <t>대  형</t>
  </si>
  <si>
    <t>보  통</t>
  </si>
  <si>
    <t>소  형</t>
  </si>
  <si>
    <t>보 통</t>
  </si>
  <si>
    <t>소 형</t>
  </si>
  <si>
    <t>원동기</t>
  </si>
  <si>
    <t>…</t>
  </si>
  <si>
    <t>2 0 0 1</t>
  </si>
  <si>
    <t>2 0 0 2</t>
  </si>
  <si>
    <t>2 0 0 3</t>
  </si>
  <si>
    <t>2 0 0 4</t>
  </si>
  <si>
    <t>2 0 0 5</t>
  </si>
  <si>
    <t>합  계</t>
  </si>
  <si>
    <t>16∼19세</t>
  </si>
  <si>
    <t>20∼29세</t>
  </si>
  <si>
    <t>30∼39세</t>
  </si>
  <si>
    <t>40∼49세</t>
  </si>
  <si>
    <t>A</t>
  </si>
  <si>
    <t>B</t>
  </si>
  <si>
    <t>O</t>
  </si>
  <si>
    <t>AB</t>
  </si>
  <si>
    <t>합   계</t>
  </si>
  <si>
    <t>별 정 직</t>
  </si>
  <si>
    <t>기 능 직</t>
  </si>
  <si>
    <t>5 급</t>
  </si>
  <si>
    <t>6 급</t>
  </si>
  <si>
    <t>7 급</t>
  </si>
  <si>
    <t>8 급</t>
  </si>
  <si>
    <t>9 급</t>
  </si>
  <si>
    <t>소방정감</t>
  </si>
  <si>
    <t>중부소방서</t>
  </si>
  <si>
    <t>동    구</t>
  </si>
  <si>
    <t>동부소방서</t>
  </si>
  <si>
    <t>서    구</t>
  </si>
  <si>
    <t>서부소방서</t>
  </si>
  <si>
    <t>남    구</t>
  </si>
  <si>
    <t>북부소방서</t>
  </si>
  <si>
    <t>북    구</t>
  </si>
  <si>
    <t>수 성 구</t>
  </si>
  <si>
    <t>달서소방서</t>
  </si>
  <si>
    <t>달 서 구</t>
  </si>
  <si>
    <t>달 성 군</t>
  </si>
  <si>
    <t>정무직</t>
  </si>
  <si>
    <t>별정직</t>
  </si>
  <si>
    <t>연구관</t>
  </si>
  <si>
    <t>연구사</t>
  </si>
  <si>
    <t>지도관</t>
  </si>
  <si>
    <t>지도사</t>
  </si>
  <si>
    <t>기능직</t>
  </si>
  <si>
    <t>고용직</t>
  </si>
  <si>
    <t>1 급</t>
  </si>
  <si>
    <t>2 급</t>
  </si>
  <si>
    <t>3 급</t>
  </si>
  <si>
    <t>4 급</t>
  </si>
  <si>
    <t>중    구</t>
  </si>
  <si>
    <t>시</t>
  </si>
  <si>
    <t>단위:대</t>
  </si>
  <si>
    <t>관  용</t>
  </si>
  <si>
    <t>자가용</t>
  </si>
  <si>
    <t>영업용</t>
  </si>
  <si>
    <t>10 월</t>
  </si>
  <si>
    <t>11 월</t>
  </si>
  <si>
    <t>12 월</t>
  </si>
  <si>
    <t xml:space="preserve">  주:1)이륜차 미포함</t>
  </si>
  <si>
    <t xml:space="preserve">   버   스</t>
  </si>
  <si>
    <t>수송인원</t>
  </si>
  <si>
    <t>등록대수</t>
  </si>
  <si>
    <t>수 송 량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</si>
  <si>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</si>
  <si>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</si>
  <si>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</si>
  <si>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</si>
  <si>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</si>
  <si>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</si>
  <si>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</si>
  <si>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</si>
  <si>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</si>
  <si>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2 0 0 0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</si>
  <si>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</si>
  <si>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</si>
  <si>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</si>
  <si>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</si>
  <si>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</si>
  <si>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</si>
  <si>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</si>
  <si>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</si>
  <si>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</si>
  <si>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10월</t>
  </si>
  <si>
    <t>11월</t>
  </si>
  <si>
    <t>12월</t>
  </si>
  <si>
    <t>직원수</t>
  </si>
  <si>
    <t>집배원수</t>
  </si>
  <si>
    <t>일반국</t>
  </si>
  <si>
    <t>분  국</t>
  </si>
  <si>
    <t>군우국</t>
  </si>
  <si>
    <t>분  실</t>
  </si>
  <si>
    <t>갑</t>
  </si>
  <si>
    <t>을</t>
  </si>
  <si>
    <t>자동차</t>
  </si>
  <si>
    <t>이륜차</t>
  </si>
  <si>
    <t>동대구우체국</t>
  </si>
  <si>
    <t>서대구우체국</t>
  </si>
  <si>
    <t>북대구우체국</t>
  </si>
  <si>
    <t>대구달서우체국</t>
  </si>
  <si>
    <t>남대구우체국</t>
  </si>
  <si>
    <t>달 성 우 체 국</t>
  </si>
  <si>
    <t>단위:천원</t>
  </si>
  <si>
    <t>국  내</t>
  </si>
  <si>
    <t>국  제</t>
  </si>
  <si>
    <t>여  객</t>
  </si>
  <si>
    <t>화  물</t>
  </si>
  <si>
    <t>총  인  구</t>
  </si>
  <si>
    <t>급  수  인  구</t>
  </si>
  <si>
    <t>시  설  용  량</t>
  </si>
  <si>
    <t>급   수   량</t>
  </si>
  <si>
    <t>1일 1인당 급수량</t>
  </si>
  <si>
    <t>급 수 전 수</t>
  </si>
  <si>
    <t>(%)</t>
  </si>
  <si>
    <t>(㎥/일)</t>
  </si>
  <si>
    <t>(ℓ)</t>
  </si>
  <si>
    <t>(전)</t>
  </si>
  <si>
    <t>중·남 부</t>
  </si>
  <si>
    <t>동    부</t>
  </si>
  <si>
    <t>서    부</t>
  </si>
  <si>
    <t>북    부</t>
  </si>
  <si>
    <t xml:space="preserve"> 수    성 </t>
  </si>
  <si>
    <t xml:space="preserve"> 달    서 </t>
  </si>
  <si>
    <t xml:space="preserve"> 달    성 </t>
  </si>
  <si>
    <t>단위 : 명,㎢,%</t>
  </si>
  <si>
    <t>수 계</t>
  </si>
  <si>
    <t>총인구
(명)</t>
  </si>
  <si>
    <t>낙동강</t>
  </si>
  <si>
    <t>단위:㎥</t>
  </si>
  <si>
    <t>합    계</t>
  </si>
  <si>
    <t>가  정  용</t>
  </si>
  <si>
    <t>욕 탕 용</t>
  </si>
  <si>
    <t>공  업  용</t>
  </si>
  <si>
    <t>중 남 부</t>
  </si>
  <si>
    <t>단위:MWh</t>
  </si>
  <si>
    <t>공 공 용</t>
  </si>
  <si>
    <t>서 비 스 업</t>
  </si>
  <si>
    <t>제  조  업</t>
  </si>
  <si>
    <t>점유율</t>
  </si>
  <si>
    <t xml:space="preserve">   10 월</t>
  </si>
  <si>
    <t xml:space="preserve">   11 월</t>
  </si>
  <si>
    <t xml:space="preserve">   12 월</t>
  </si>
  <si>
    <t>판매소수</t>
  </si>
  <si>
    <t xml:space="preserve"> １.   인    구    추    이</t>
  </si>
  <si>
    <t>단위:세대,명</t>
  </si>
  <si>
    <t>연    별</t>
  </si>
  <si>
    <t>1 9 8 6</t>
  </si>
  <si>
    <t>1 9 8 7</t>
  </si>
  <si>
    <t>1 9 8 8</t>
  </si>
  <si>
    <t>1 9 8 9</t>
  </si>
  <si>
    <t>1 9 6 9</t>
  </si>
  <si>
    <t>1 9 9 0</t>
  </si>
  <si>
    <t>1 9 7 0</t>
  </si>
  <si>
    <t>1 9 9 1</t>
  </si>
  <si>
    <t>1 9 7 1</t>
  </si>
  <si>
    <t>1 9 9 2</t>
  </si>
  <si>
    <t>1 9 7 2</t>
  </si>
  <si>
    <t>1 9 9 3</t>
  </si>
  <si>
    <t>1 9 7 3</t>
  </si>
  <si>
    <t>1 9 9 4</t>
  </si>
  <si>
    <t>1 9 7 4</t>
  </si>
  <si>
    <t>1 9 9 5</t>
  </si>
  <si>
    <t>1 9 7 5</t>
  </si>
  <si>
    <t>1 9 9 6</t>
  </si>
  <si>
    <t>1 9 7 6</t>
  </si>
  <si>
    <t>1 9 9 7</t>
  </si>
  <si>
    <t>1 9 7 7</t>
  </si>
  <si>
    <t>1 9 9 8</t>
  </si>
  <si>
    <t>1 9 7 8</t>
  </si>
  <si>
    <t>1 9 9 9</t>
  </si>
  <si>
    <t>1 9 7 9</t>
  </si>
  <si>
    <t>1 9 8 0</t>
  </si>
  <si>
    <t>1 9 8 1</t>
  </si>
  <si>
    <t>1 9 8 2</t>
  </si>
  <si>
    <t>1 9 8 3</t>
  </si>
  <si>
    <t>1 9 8 4</t>
  </si>
  <si>
    <t>1 9 8 5</t>
  </si>
  <si>
    <t>단위:명, %</t>
  </si>
  <si>
    <t>총    계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</si>
  <si>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</si>
  <si>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</si>
  <si>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</si>
  <si>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</si>
  <si>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</si>
  <si>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</si>
  <si>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</si>
  <si>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</si>
  <si>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</si>
  <si>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</si>
  <si>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</si>
  <si>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</si>
  <si>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</si>
  <si>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</si>
  <si>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</si>
  <si>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</si>
  <si>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</si>
  <si>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 xml:space="preserve"> 0 ~ 4세</t>
  </si>
  <si>
    <t>5 ~ 9</t>
  </si>
  <si>
    <t>여    자</t>
  </si>
  <si>
    <t>…</t>
  </si>
  <si>
    <t xml:space="preserve">  15.  운  전  면  허  소  지  자</t>
  </si>
  <si>
    <t xml:space="preserve">17.  우   편   시   설  </t>
  </si>
  <si>
    <t>１8.  우  편  요  금  수  입</t>
  </si>
  <si>
    <t xml:space="preserve"> 1. 인  구  추  이 (계  속)</t>
  </si>
  <si>
    <r>
      <t>세 대</t>
    </r>
    <r>
      <rPr>
        <vertAlign val="superscript"/>
        <sz val="11"/>
        <rFont val="바탕체"/>
        <family val="1"/>
      </rPr>
      <t>1)</t>
    </r>
  </si>
  <si>
    <t>인                            구</t>
  </si>
  <si>
    <t>인  구
증가율</t>
  </si>
  <si>
    <t>세대당 
인  구
(%)</t>
  </si>
  <si>
    <r>
      <t>65세이상</t>
    </r>
    <r>
      <rPr>
        <vertAlign val="superscript"/>
        <sz val="11"/>
        <rFont val="바탕체"/>
        <family val="1"/>
      </rPr>
      <t>2)</t>
    </r>
    <r>
      <rPr>
        <sz val="11"/>
        <rFont val="바탕체"/>
        <family val="1"/>
      </rPr>
      <t xml:space="preserve">
고 령 자</t>
    </r>
  </si>
  <si>
    <t>인구밀도</t>
  </si>
  <si>
    <t>인                                구</t>
  </si>
  <si>
    <t>세대당 
인  구</t>
  </si>
  <si>
    <r>
      <t>65세이상</t>
    </r>
    <r>
      <rPr>
        <vertAlign val="superscript"/>
        <sz val="11"/>
        <rFont val="바탕체"/>
        <family val="1"/>
      </rPr>
      <t>2)</t>
    </r>
    <r>
      <rPr>
        <sz val="11"/>
        <rFont val="바탕체"/>
        <family val="1"/>
      </rPr>
      <t xml:space="preserve"> 
고 령 자</t>
    </r>
  </si>
  <si>
    <t>인구
밀도</t>
  </si>
  <si>
    <t>총 수</t>
  </si>
  <si>
    <t>한국인</t>
  </si>
  <si>
    <t>외국인</t>
  </si>
  <si>
    <t>면적(㎢)</t>
  </si>
  <si>
    <t>총  수</t>
  </si>
  <si>
    <t>외국인</t>
  </si>
  <si>
    <t>남</t>
  </si>
  <si>
    <t>여</t>
  </si>
  <si>
    <t>2 0 0 6</t>
  </si>
  <si>
    <t>단위:명</t>
  </si>
  <si>
    <t>(명)</t>
  </si>
  <si>
    <t>보급률</t>
  </si>
  <si>
    <t xml:space="preserve">  주:1)2005년부터 영업용+업무용이 일반용으로 통합.</t>
  </si>
  <si>
    <t xml:space="preserve">     </t>
  </si>
  <si>
    <t>단위:천명</t>
  </si>
  <si>
    <t>취 업 자</t>
  </si>
  <si>
    <t>실 업 자</t>
  </si>
  <si>
    <t>통    학</t>
  </si>
  <si>
    <t xml:space="preserve">       2/4</t>
  </si>
  <si>
    <t xml:space="preserve">       3/4</t>
  </si>
  <si>
    <t xml:space="preserve">       4/4</t>
  </si>
  <si>
    <t>제 조 업</t>
  </si>
  <si>
    <t>건 설 업</t>
  </si>
  <si>
    <t xml:space="preserve">     2/4</t>
  </si>
  <si>
    <t xml:space="preserve">     3/4</t>
  </si>
  <si>
    <t xml:space="preserve">     4/4</t>
  </si>
  <si>
    <t>구성비(%)</t>
  </si>
  <si>
    <t>종사자</t>
  </si>
  <si>
    <t>총</t>
  </si>
  <si>
    <t xml:space="preserve">여 </t>
  </si>
  <si>
    <t>단위:개소</t>
  </si>
  <si>
    <t>합  계</t>
  </si>
  <si>
    <t>보훈청</t>
  </si>
  <si>
    <t>교육청</t>
  </si>
  <si>
    <t>세무서</t>
  </si>
  <si>
    <t>전화국</t>
  </si>
  <si>
    <t>시·도</t>
  </si>
  <si>
    <t>경찰청</t>
  </si>
  <si>
    <t>경찰서</t>
  </si>
  <si>
    <t>소방서</t>
  </si>
  <si>
    <t>등기소</t>
  </si>
  <si>
    <t>직속기관</t>
  </si>
  <si>
    <t>원  예</t>
  </si>
  <si>
    <t>축  산</t>
  </si>
  <si>
    <t>수산업</t>
  </si>
  <si>
    <t>산  림</t>
  </si>
  <si>
    <t>구·군</t>
  </si>
  <si>
    <t>2 0 0 8</t>
  </si>
  <si>
    <t>2 0 0 7</t>
  </si>
  <si>
    <t xml:space="preserve">2. 구·군별 세대 및 인구 </t>
  </si>
  <si>
    <t>연 별 및   구 군 별</t>
  </si>
  <si>
    <r>
      <t>세  대</t>
    </r>
    <r>
      <rPr>
        <vertAlign val="superscript"/>
        <sz val="11"/>
        <rFont val="바탕체"/>
        <family val="1"/>
      </rPr>
      <t>1)</t>
    </r>
  </si>
  <si>
    <t>성 별 및     5세계급별</t>
  </si>
  <si>
    <t>1  9  8  5</t>
  </si>
  <si>
    <t>1  9  9  0</t>
  </si>
  <si>
    <t>1  9  9  5</t>
  </si>
  <si>
    <t>2  0  0  0</t>
  </si>
  <si>
    <t>2  0  0  5</t>
  </si>
  <si>
    <t>구성비</t>
  </si>
  <si>
    <t>연 별 및  
직 능 별</t>
  </si>
  <si>
    <t>본  청</t>
  </si>
  <si>
    <t>시의회사무처,직속기관 
및 시 사업소</t>
  </si>
  <si>
    <t>구·군</t>
  </si>
  <si>
    <t>동·읍·면</t>
  </si>
  <si>
    <t>소방서</t>
  </si>
  <si>
    <t>단위 : 명</t>
  </si>
  <si>
    <t>연 별 및 실 과 별</t>
  </si>
  <si>
    <t>정무직</t>
  </si>
  <si>
    <t>별정직</t>
  </si>
  <si>
    <t>특정직</t>
  </si>
  <si>
    <t>고위 
공무원</t>
  </si>
  <si>
    <r>
      <t xml:space="preserve">         일              반               직</t>
    </r>
    <r>
      <rPr>
        <vertAlign val="superscript"/>
        <sz val="10"/>
        <rFont val="바탕체"/>
        <family val="1"/>
      </rPr>
      <t>1)</t>
    </r>
  </si>
  <si>
    <t>연구관</t>
  </si>
  <si>
    <t>연구사</t>
  </si>
  <si>
    <t>지도관</t>
  </si>
  <si>
    <t>지도사</t>
  </si>
  <si>
    <t>기능직</t>
  </si>
  <si>
    <t>1급</t>
  </si>
  <si>
    <t xml:space="preserve">    5.  시 본 청 공 무 원</t>
  </si>
  <si>
    <t>연별 및 기관별</t>
  </si>
  <si>
    <t>합   계</t>
  </si>
  <si>
    <t xml:space="preserve">        일              반               직</t>
  </si>
  <si>
    <t>2~3급</t>
  </si>
  <si>
    <t>의 회 사 무 처</t>
  </si>
  <si>
    <t>공무원교육원</t>
  </si>
  <si>
    <t>보건환경연구원</t>
  </si>
  <si>
    <t>농업기술센터</t>
  </si>
  <si>
    <t>소   방   서</t>
  </si>
  <si>
    <t>농수산물도매시장
관리사무소</t>
  </si>
  <si>
    <t>문화예술회관</t>
  </si>
  <si>
    <t>체육시설관리사무소</t>
  </si>
  <si>
    <t>종합복지회관</t>
  </si>
  <si>
    <t>여 성 회 관</t>
  </si>
  <si>
    <t>동부여성문화회관</t>
  </si>
  <si>
    <t>어린이회관</t>
  </si>
  <si>
    <t>환경자원사업소</t>
  </si>
  <si>
    <t>상수도사업본부</t>
  </si>
  <si>
    <t>팔공산자연공원
관리사무소</t>
  </si>
  <si>
    <t>달성공원관리사무소</t>
  </si>
  <si>
    <t>앞산공원관리사무소</t>
  </si>
  <si>
    <t>두류공원관리사무소</t>
  </si>
  <si>
    <t>수목원관리사무소</t>
  </si>
  <si>
    <t>건설관리본부</t>
  </si>
  <si>
    <t>도시철도건설본부</t>
  </si>
  <si>
    <t>차량등록사업소</t>
  </si>
  <si>
    <t>대구오페라하우스</t>
  </si>
  <si>
    <t>서울사무소</t>
  </si>
  <si>
    <t>주:( )는 국가직공무원수임</t>
  </si>
  <si>
    <t xml:space="preserve">     6. 시의회 사무처, 시 직속기관 및 시 사업소 공무원</t>
  </si>
  <si>
    <t>연별및 
구군별</t>
  </si>
  <si>
    <t>일                       반                      직</t>
  </si>
  <si>
    <t xml:space="preserve">  주:1)구·군청 의회, 동읍면 공무원 포함</t>
  </si>
  <si>
    <t xml:space="preserve">     2)( )는 국가공무원수임.</t>
  </si>
  <si>
    <t xml:space="preserve">     7. 구·군 공 무 원</t>
  </si>
  <si>
    <t>일               반              직</t>
  </si>
  <si>
    <t>4급</t>
  </si>
  <si>
    <t>중    구</t>
  </si>
  <si>
    <t xml:space="preserve"> 단위:명</t>
  </si>
  <si>
    <t>연 별 및   소방서별</t>
  </si>
  <si>
    <t>합 계</t>
  </si>
  <si>
    <t>소                 방                 직</t>
  </si>
  <si>
    <t>여성의용소방대원</t>
  </si>
  <si>
    <t>소방감</t>
  </si>
  <si>
    <t>소방정</t>
  </si>
  <si>
    <t>소방령</t>
  </si>
  <si>
    <t>소방경</t>
  </si>
  <si>
    <t>소방위</t>
  </si>
  <si>
    <t>소방장</t>
  </si>
  <si>
    <t>소방교</t>
  </si>
  <si>
    <t>소방사</t>
  </si>
  <si>
    <t>대수</t>
  </si>
  <si>
    <t>인원수</t>
  </si>
  <si>
    <t>수성소방서</t>
  </si>
  <si>
    <t>연 별 및 구 군 별</t>
  </si>
  <si>
    <t>지         방         행         정         관         서</t>
  </si>
  <si>
    <t>경  찰 ·  소   방   관   서</t>
  </si>
  <si>
    <t xml:space="preserve">  법 원 검 찰 관 서 </t>
  </si>
  <si>
    <r>
      <t>우체국    관 서</t>
    </r>
    <r>
      <rPr>
        <vertAlign val="superscript"/>
        <sz val="11"/>
        <rFont val="바탕체"/>
        <family val="1"/>
      </rPr>
      <t>3)</t>
    </r>
  </si>
  <si>
    <t>국립농산물품질관리원</t>
  </si>
  <si>
    <r>
      <t>기  타  중앙직속기관</t>
    </r>
    <r>
      <rPr>
        <vertAlign val="superscript"/>
        <sz val="11"/>
        <rFont val="바탕체"/>
        <family val="1"/>
      </rPr>
      <t>4)</t>
    </r>
  </si>
  <si>
    <r>
      <t>방송사</t>
    </r>
    <r>
      <rPr>
        <vertAlign val="superscript"/>
        <sz val="10"/>
        <rFont val="바탕체"/>
        <family val="1"/>
      </rPr>
      <t>5)</t>
    </r>
  </si>
  <si>
    <r>
      <t>신문사</t>
    </r>
    <r>
      <rPr>
        <vertAlign val="superscript"/>
        <sz val="10"/>
        <rFont val="바탕체"/>
        <family val="1"/>
      </rPr>
      <t>6)</t>
    </r>
  </si>
  <si>
    <t>한국
농촌
공사</t>
  </si>
  <si>
    <t>협     동     조     합</t>
  </si>
  <si>
    <t>동읍면</t>
  </si>
  <si>
    <t>연 별 및 성    별</t>
  </si>
  <si>
    <t xml:space="preserve">     1                  종</t>
  </si>
  <si>
    <t xml:space="preserve">         2               종</t>
  </si>
  <si>
    <t xml:space="preserve">연 별
및
성 별 </t>
  </si>
  <si>
    <t>총     계</t>
  </si>
  <si>
    <t>1                      종</t>
  </si>
  <si>
    <t>2                     종</t>
  </si>
  <si>
    <t>계</t>
  </si>
  <si>
    <t>대    형</t>
  </si>
  <si>
    <t>보    통</t>
  </si>
  <si>
    <t>특    수</t>
  </si>
  <si>
    <t>보     통</t>
  </si>
  <si>
    <t>소      형</t>
  </si>
  <si>
    <t>원   동  기</t>
  </si>
  <si>
    <t xml:space="preserve">16. 운  전  면  허  시  험  실  시  </t>
  </si>
  <si>
    <r>
      <t xml:space="preserve">합          계 </t>
    </r>
    <r>
      <rPr>
        <vertAlign val="superscript"/>
        <sz val="9"/>
        <rFont val="바탕체"/>
        <family val="1"/>
      </rPr>
      <t>1)</t>
    </r>
  </si>
  <si>
    <t>승       용      차</t>
  </si>
  <si>
    <t>승        합       차</t>
  </si>
  <si>
    <t>화        물       차</t>
  </si>
  <si>
    <t>특        수       차</t>
  </si>
  <si>
    <t>이 륜  자 동 차</t>
  </si>
  <si>
    <t xml:space="preserve"> 1 월</t>
  </si>
  <si>
    <t xml:space="preserve"> 2 월</t>
  </si>
  <si>
    <t xml:space="preserve"> 3 월</t>
  </si>
  <si>
    <t xml:space="preserve"> 4 월</t>
  </si>
  <si>
    <t>11.  자 동 차  등 록</t>
  </si>
  <si>
    <t>단위 : 명, 톤</t>
  </si>
  <si>
    <t>연 별 및 월    별</t>
  </si>
  <si>
    <t xml:space="preserve">여                                        객      </t>
  </si>
  <si>
    <t xml:space="preserve">화               물    </t>
  </si>
  <si>
    <t>시  내  버  스</t>
  </si>
  <si>
    <t>시  외  버  스</t>
  </si>
  <si>
    <t>택     시</t>
  </si>
  <si>
    <t xml:space="preserve">    전     세</t>
  </si>
  <si>
    <t>일   반</t>
  </si>
  <si>
    <t>개   별</t>
  </si>
  <si>
    <t>용   달</t>
  </si>
  <si>
    <t>등록대수</t>
  </si>
  <si>
    <t>연 별 및 
월    별</t>
  </si>
  <si>
    <t>합계</t>
  </si>
  <si>
    <t>선  불  카  드</t>
  </si>
  <si>
    <t>후불카드</t>
  </si>
  <si>
    <t>보   통   권</t>
  </si>
  <si>
    <t>우   대   권</t>
  </si>
  <si>
    <t>기타</t>
  </si>
  <si>
    <t>일반</t>
  </si>
  <si>
    <t>청소년</t>
  </si>
  <si>
    <t>어린이</t>
  </si>
  <si>
    <t>할인</t>
  </si>
  <si>
    <t>경로자</t>
  </si>
  <si>
    <t>장애인</t>
  </si>
  <si>
    <t>유공자</t>
  </si>
  <si>
    <t>단위:편,명,톤</t>
  </si>
  <si>
    <t>국         내          선</t>
  </si>
  <si>
    <t>국             제           선</t>
  </si>
  <si>
    <t>도       착</t>
  </si>
  <si>
    <t>출         발</t>
  </si>
  <si>
    <t>입     국</t>
  </si>
  <si>
    <t>출      국</t>
  </si>
  <si>
    <t>운 항</t>
  </si>
  <si>
    <t>여  객</t>
  </si>
  <si>
    <t xml:space="preserve">      14.  항    공    수    송</t>
  </si>
  <si>
    <t xml:space="preserve">   10. 관 내 관 공 서 및 주 요 기 관</t>
  </si>
  <si>
    <t>연 별 및 
사업소별</t>
  </si>
  <si>
    <t>연 별 및  구 군 별</t>
  </si>
  <si>
    <t>총면적
(㎢)</t>
  </si>
  <si>
    <t>하수처리구역내</t>
  </si>
  <si>
    <t>하수처리구역 외</t>
  </si>
  <si>
    <t>하수도
보급률
(%)</t>
  </si>
  <si>
    <t xml:space="preserve">    하수종말처리인구(명)</t>
  </si>
  <si>
    <t xml:space="preserve">    폐수종말처리인구(명)</t>
  </si>
  <si>
    <t>면적
(㎢)</t>
  </si>
  <si>
    <t xml:space="preserve">    인   구  (명)</t>
  </si>
  <si>
    <t>1차처리
(b1)</t>
  </si>
  <si>
    <t>2차처리
(b2)</t>
  </si>
  <si>
    <t>3차처리
(b3)</t>
  </si>
  <si>
    <t>1차처리</t>
  </si>
  <si>
    <t>2차처리</t>
  </si>
  <si>
    <t>3차처리</t>
  </si>
  <si>
    <t>시가</t>
  </si>
  <si>
    <t>비시가</t>
  </si>
  <si>
    <t>낙동강</t>
  </si>
  <si>
    <t>연 별 및   
구 군 별</t>
  </si>
  <si>
    <r>
      <t>일 반 용</t>
    </r>
    <r>
      <rPr>
        <vertAlign val="superscript"/>
        <sz val="11"/>
        <rFont val="바탕체"/>
        <family val="1"/>
      </rPr>
      <t>1)</t>
    </r>
  </si>
  <si>
    <t>공  업  용</t>
  </si>
  <si>
    <t>연 별 및</t>
  </si>
  <si>
    <t>월    별</t>
  </si>
  <si>
    <t>단위:개소</t>
  </si>
  <si>
    <t>도시가스(LNG)</t>
  </si>
  <si>
    <t>프   로   판 (LPG)</t>
  </si>
  <si>
    <t xml:space="preserve">부   탄   </t>
  </si>
  <si>
    <t>판매량(1,000㎥)</t>
  </si>
  <si>
    <t>판매량(t)</t>
  </si>
  <si>
    <t>가 정 용</t>
  </si>
  <si>
    <t xml:space="preserve">   산       업        용</t>
  </si>
  <si>
    <t>점유율(%)</t>
  </si>
  <si>
    <t>농  림    수산업</t>
  </si>
  <si>
    <t>광   업</t>
  </si>
  <si>
    <t>단위:명</t>
  </si>
  <si>
    <t>연   별</t>
  </si>
  <si>
    <t>장                    소                    별</t>
  </si>
  <si>
    <t>직               업          별</t>
  </si>
  <si>
    <t>혈 액 원</t>
  </si>
  <si>
    <r>
      <t>헌혈의집</t>
    </r>
    <r>
      <rPr>
        <vertAlign val="superscript"/>
        <sz val="11"/>
        <rFont val="바탕체"/>
        <family val="1"/>
      </rPr>
      <t>1)</t>
    </r>
  </si>
  <si>
    <t>가  두</t>
  </si>
  <si>
    <t>군부대</t>
  </si>
  <si>
    <t>예비군
훈련장</t>
  </si>
  <si>
    <t>학  교</t>
  </si>
  <si>
    <t>직장</t>
  </si>
  <si>
    <t>기타</t>
  </si>
  <si>
    <t>학   생</t>
  </si>
  <si>
    <t>공 무 원</t>
  </si>
  <si>
    <t>회 사 원</t>
  </si>
  <si>
    <t>군  인</t>
  </si>
  <si>
    <t>기   타</t>
  </si>
  <si>
    <t xml:space="preserve">       연           령           별</t>
  </si>
  <si>
    <t xml:space="preserve">     혈      액      형      별</t>
  </si>
  <si>
    <t>50세이상</t>
  </si>
  <si>
    <t>연별및     월  별</t>
  </si>
  <si>
    <t>성    별</t>
  </si>
  <si>
    <t>목     적     별</t>
  </si>
  <si>
    <t>기        간        별</t>
  </si>
  <si>
    <t>연              령              별</t>
  </si>
  <si>
    <t>관용</t>
  </si>
  <si>
    <t>거주</t>
  </si>
  <si>
    <t>여행증명</t>
  </si>
  <si>
    <t>1년단수</t>
  </si>
  <si>
    <t>1년복수</t>
  </si>
  <si>
    <t>5년미만
복수</t>
  </si>
  <si>
    <t>5년복수</t>
  </si>
  <si>
    <t>10년복수</t>
  </si>
  <si>
    <t>20세이하</t>
  </si>
  <si>
    <t>21∼30</t>
  </si>
  <si>
    <t>31∼40</t>
  </si>
  <si>
    <t>41∼50</t>
  </si>
  <si>
    <t>51∼60</t>
  </si>
  <si>
    <t>61세이상</t>
  </si>
  <si>
    <t>10 월</t>
  </si>
  <si>
    <t>11 월</t>
  </si>
  <si>
    <t>12 월</t>
  </si>
  <si>
    <t>연 별 및   분 기 별</t>
  </si>
  <si>
    <t>합     계</t>
  </si>
  <si>
    <t>관리자</t>
  </si>
  <si>
    <t>전문가 및 관련종사자</t>
  </si>
  <si>
    <t>사무종사자</t>
  </si>
  <si>
    <t>서비스종사자</t>
  </si>
  <si>
    <t>판매종사자</t>
  </si>
  <si>
    <t>기능원 및 관련기능</t>
  </si>
  <si>
    <t>장치, 기계조작 및</t>
  </si>
  <si>
    <t>단순노무종사자</t>
  </si>
  <si>
    <t>어업숙련</t>
  </si>
  <si>
    <t>조립종사자</t>
  </si>
  <si>
    <t xml:space="preserve">      2/4</t>
  </si>
  <si>
    <t xml:space="preserve">      3/4</t>
  </si>
  <si>
    <t xml:space="preserve">      4/4</t>
  </si>
  <si>
    <t>자</t>
  </si>
  <si>
    <t>단위:천명,%</t>
  </si>
  <si>
    <t>합    계</t>
  </si>
  <si>
    <t>농·림·어업</t>
  </si>
  <si>
    <t xml:space="preserve">     광업 · 제조업</t>
  </si>
  <si>
    <t>도소매·
음식숙박업</t>
  </si>
  <si>
    <t>전기·운수·
창고·금융</t>
  </si>
  <si>
    <t>사업·개인·
공공서비스 
및 기타</t>
  </si>
  <si>
    <t>연 별 및  
분 기 별</t>
  </si>
  <si>
    <t>15세이상
인    구</t>
  </si>
  <si>
    <t>경제활동
참 가 율      (%)</t>
  </si>
  <si>
    <t>실 업 률  (%)</t>
  </si>
  <si>
    <t>경 제 활 동 인 구</t>
  </si>
  <si>
    <t>비 경 제  활 동 인 구</t>
  </si>
  <si>
    <t>가사·육아</t>
  </si>
  <si>
    <t>합              계</t>
  </si>
  <si>
    <t>남              자</t>
  </si>
  <si>
    <t>여              자</t>
  </si>
  <si>
    <t xml:space="preserve">  주:1)연소, 연로, 불구 등임</t>
  </si>
  <si>
    <t>단위:개</t>
  </si>
  <si>
    <t>연 별 및      우체국별</t>
  </si>
  <si>
    <t>우      체     국       수</t>
  </si>
  <si>
    <t>우     체     통</t>
  </si>
  <si>
    <t>사서함 시설수</t>
  </si>
  <si>
    <t>수송장비</t>
  </si>
  <si>
    <t>우표류 판매소</t>
  </si>
  <si>
    <r>
      <t>별정국</t>
    </r>
    <r>
      <rPr>
        <vertAlign val="superscript"/>
        <sz val="11"/>
        <rFont val="바탕체"/>
        <family val="1"/>
      </rPr>
      <t>1)</t>
    </r>
  </si>
  <si>
    <t>대구 우체국</t>
  </si>
  <si>
    <t>대구수성우체국</t>
  </si>
  <si>
    <t>우 편 집 중 국</t>
  </si>
  <si>
    <t xml:space="preserve">  주:1)수성구 별정국에 가창별정국(달성군)포함</t>
  </si>
  <si>
    <t>연 별 및         우체국별</t>
  </si>
  <si>
    <t>총       계</t>
  </si>
  <si>
    <t>일      반</t>
  </si>
  <si>
    <t>19.  상     수      도</t>
  </si>
  <si>
    <t>21.  급  수  사  용  량</t>
  </si>
  <si>
    <t xml:space="preserve"> ２3. 용 도 별  전  력  사  용  량</t>
  </si>
  <si>
    <t>24. 가  스  공  급  량</t>
  </si>
  <si>
    <t>25. 헌  혈  사  업  실  적</t>
  </si>
  <si>
    <t xml:space="preserve">     26. 여  권  발  급</t>
  </si>
  <si>
    <t>27. 경 제 활 동 인 구 총 괄</t>
  </si>
  <si>
    <t>28.  산  업  별   취  업  자</t>
  </si>
  <si>
    <t>29.  직  업  별   취  업  자</t>
  </si>
  <si>
    <t xml:space="preserve">    Ⅲ. 인           구   </t>
  </si>
  <si>
    <t>2 0 0 9</t>
  </si>
  <si>
    <t>자료:규제개혁법무담당관실</t>
  </si>
  <si>
    <t xml:space="preserve">  주:1990년까지는 상주인구조사 결과이며, 1991년 이후는 주민등록인구통계 결과임(외국인 포함)</t>
  </si>
  <si>
    <t xml:space="preserve">     1)외국인 세대수 제외('98년부터 적용)</t>
  </si>
  <si>
    <t xml:space="preserve">     2)외국인 제외</t>
  </si>
  <si>
    <t>인                                         구</t>
  </si>
  <si>
    <t>세대당     인  구</t>
  </si>
  <si>
    <r>
      <t>65세이상   고 령 자</t>
    </r>
    <r>
      <rPr>
        <vertAlign val="superscript"/>
        <sz val="11"/>
        <rFont val="바탕체"/>
        <family val="1"/>
      </rPr>
      <t>2)</t>
    </r>
  </si>
  <si>
    <t>인 구 밀 도</t>
  </si>
  <si>
    <t>총        수</t>
  </si>
  <si>
    <t>한     국     인</t>
  </si>
  <si>
    <t>외     국     인</t>
  </si>
  <si>
    <t>면 적(㎢)</t>
  </si>
  <si>
    <t>중     구</t>
  </si>
  <si>
    <t>동     구</t>
  </si>
  <si>
    <t>서     구</t>
  </si>
  <si>
    <t>남     구</t>
  </si>
  <si>
    <t>북     구</t>
  </si>
  <si>
    <t xml:space="preserve">  주:당해년도 12월 31일 현재 주민등록인구통계 결과임</t>
  </si>
  <si>
    <t xml:space="preserve">  주:1)외국인 세대수 제외</t>
  </si>
  <si>
    <t xml:space="preserve">     2)외국인 제외  </t>
  </si>
  <si>
    <t>4. 연령(5세계급) 및 성별 인구</t>
  </si>
  <si>
    <t>정 무 직</t>
  </si>
  <si>
    <t>자료:정책기획관실</t>
  </si>
  <si>
    <t xml:space="preserve">   3.  공 무 원  총 괄</t>
  </si>
  <si>
    <t>달성소방서</t>
  </si>
  <si>
    <t>자료:소방안전본부</t>
  </si>
  <si>
    <t xml:space="preserve">   주:1.합계란에 의용소방원 제외</t>
  </si>
  <si>
    <t xml:space="preserve">      2.소방본부는 시본청공무원에 포함</t>
  </si>
  <si>
    <t>자료:대중교통과, 교통관리과</t>
  </si>
  <si>
    <t xml:space="preserve"> 12. 영 업 용 자 동 차 업 종 별 수 송 </t>
  </si>
  <si>
    <t xml:space="preserve">  주:승차기준임</t>
  </si>
  <si>
    <t xml:space="preserve">     13.  지  하  철  수  송</t>
  </si>
  <si>
    <t>자료:대구지방경찰청</t>
  </si>
  <si>
    <t>자료:상수도사업본부</t>
  </si>
  <si>
    <t>자료:물관리과</t>
  </si>
  <si>
    <t xml:space="preserve">    20.  하수도 인구 및 보급률</t>
  </si>
  <si>
    <t>자료: 상수도사업본부</t>
  </si>
  <si>
    <t xml:space="preserve">     22.  급  수  사  용  료  부  과</t>
  </si>
  <si>
    <t>자료:한국전력공사 대구지사</t>
  </si>
  <si>
    <t>자료:녹색성장정책관실</t>
  </si>
  <si>
    <t>자료:시민봉사과</t>
  </si>
  <si>
    <t>고용률
(%)</t>
  </si>
  <si>
    <r>
      <t>기  타</t>
    </r>
    <r>
      <rPr>
        <vertAlign val="superscript"/>
        <sz val="11"/>
        <rFont val="바탕체"/>
        <family val="1"/>
      </rPr>
      <t>1)</t>
    </r>
  </si>
  <si>
    <t>자료:통계청 고용통계팀</t>
  </si>
  <si>
    <t xml:space="preserve"> 2 0 1 0 </t>
  </si>
  <si>
    <t>별 정 직</t>
  </si>
  <si>
    <t>특 정 직</t>
  </si>
  <si>
    <t>고위공무원</t>
  </si>
  <si>
    <t>일 반 직</t>
  </si>
  <si>
    <t>연 구 관</t>
  </si>
  <si>
    <t>연 구 사</t>
  </si>
  <si>
    <t>지 도 관</t>
  </si>
  <si>
    <t>지 도 사</t>
  </si>
  <si>
    <t xml:space="preserve"> 기 능 직</t>
  </si>
  <si>
    <t>자료:정책기획관실</t>
  </si>
  <si>
    <t xml:space="preserve">  주:1.(  )는 국가직공무원수 임</t>
  </si>
  <si>
    <t xml:space="preserve">     2.전문직은 일반직에 포함되어 있음</t>
  </si>
  <si>
    <t>연구관</t>
  </si>
  <si>
    <t>연구사</t>
  </si>
  <si>
    <t>지도관</t>
  </si>
  <si>
    <t>지도사</t>
  </si>
  <si>
    <t>기능직</t>
  </si>
  <si>
    <t>1급</t>
  </si>
  <si>
    <t>2∼3급</t>
  </si>
  <si>
    <t>3~4급</t>
  </si>
  <si>
    <t>2 0 0 9</t>
  </si>
  <si>
    <t>2 0 1 0</t>
  </si>
  <si>
    <t>공보관실</t>
  </si>
  <si>
    <t>도시디자인총괄본부</t>
  </si>
  <si>
    <t>감  사  관  실</t>
  </si>
  <si>
    <t>기 획 관 리 실</t>
  </si>
  <si>
    <t xml:space="preserve">   정책기획관실</t>
  </si>
  <si>
    <t xml:space="preserve">   예산담당관실                     </t>
  </si>
  <si>
    <t xml:space="preserve">   세정담당관실</t>
  </si>
  <si>
    <t xml:space="preserve">   규제개혁법무담당관실</t>
  </si>
  <si>
    <t xml:space="preserve">   교육학술팀</t>
  </si>
  <si>
    <t>경제통상국</t>
  </si>
  <si>
    <t xml:space="preserve">   경제정책과</t>
  </si>
  <si>
    <t xml:space="preserve">   일자리창출팀</t>
  </si>
  <si>
    <t xml:space="preserve">   산업입지과</t>
  </si>
  <si>
    <t xml:space="preserve">   국제통상과</t>
  </si>
  <si>
    <t xml:space="preserve">   투자유치단</t>
  </si>
  <si>
    <t xml:space="preserve">   농산유통과</t>
  </si>
  <si>
    <t>신기술산업국</t>
  </si>
  <si>
    <t xml:space="preserve">   녹색성장정책관실</t>
  </si>
  <si>
    <t xml:space="preserve">   과학산업과</t>
  </si>
  <si>
    <t xml:space="preserve">   기계자동차과</t>
  </si>
  <si>
    <t xml:space="preserve">   섬유패션과</t>
  </si>
  <si>
    <t xml:space="preserve">   첨단의료복합단지 기획팀</t>
  </si>
  <si>
    <t xml:space="preserve">   의료산업팀</t>
  </si>
  <si>
    <t xml:space="preserve">자 치 행 정 국 </t>
  </si>
  <si>
    <t xml:space="preserve">   총무인력과</t>
  </si>
  <si>
    <t xml:space="preserve">   자치행정과</t>
  </si>
  <si>
    <t xml:space="preserve">   시민봉사과</t>
  </si>
  <si>
    <t xml:space="preserve">   회계계약심사과</t>
  </si>
  <si>
    <t xml:space="preserve">   정보통신과</t>
  </si>
  <si>
    <t>문화체육관광국</t>
  </si>
  <si>
    <t xml:space="preserve">   문화예술과</t>
  </si>
  <si>
    <t xml:space="preserve">   문화산업과</t>
  </si>
  <si>
    <t xml:space="preserve">   체육진흥과</t>
  </si>
  <si>
    <t xml:space="preserve">   관광문화재과</t>
  </si>
  <si>
    <t>보건복지여성국</t>
  </si>
  <si>
    <t xml:space="preserve">   복지정책관실</t>
  </si>
  <si>
    <t xml:space="preserve">   저출산고령사회과</t>
  </si>
  <si>
    <t xml:space="preserve">   여성청소년가족과</t>
  </si>
  <si>
    <t xml:space="preserve">   보건과</t>
  </si>
  <si>
    <t xml:space="preserve">   식품안전과</t>
  </si>
  <si>
    <t>환 경 녹 지 국</t>
  </si>
  <si>
    <t xml:space="preserve">   환경정책과</t>
  </si>
  <si>
    <t xml:space="preserve">   자원순환과</t>
  </si>
  <si>
    <t xml:space="preserve">   물관리과</t>
  </si>
  <si>
    <t xml:space="preserve">   공원녹지과</t>
  </si>
  <si>
    <t>도시주택국</t>
  </si>
  <si>
    <t xml:space="preserve">   도시계획과</t>
  </si>
  <si>
    <t xml:space="preserve">   건축주택과</t>
  </si>
  <si>
    <t xml:space="preserve">   도시재생과</t>
  </si>
  <si>
    <t xml:space="preserve">   토지정보과</t>
  </si>
  <si>
    <t xml:space="preserve">   혁신도시지원단</t>
  </si>
  <si>
    <t>교    통    국</t>
  </si>
  <si>
    <t xml:space="preserve">   교통정책과</t>
  </si>
  <si>
    <t xml:space="preserve">   대중교통과</t>
  </si>
  <si>
    <t xml:space="preserve">   교통관리과</t>
  </si>
  <si>
    <t>건 설 방 재 국</t>
  </si>
  <si>
    <t xml:space="preserve">   건설산업과</t>
  </si>
  <si>
    <t xml:space="preserve">   도  로  과</t>
  </si>
  <si>
    <t xml:space="preserve">   재난관리과</t>
  </si>
  <si>
    <t xml:space="preserve">   낙동강살리기추진단</t>
  </si>
  <si>
    <t>세계육상선수권대회지원단</t>
  </si>
  <si>
    <t xml:space="preserve">   지  원  과</t>
  </si>
  <si>
    <t>소 방 안 전 본 부</t>
  </si>
  <si>
    <t xml:space="preserve">   소방행정과</t>
  </si>
  <si>
    <t xml:space="preserve">   예방안전과</t>
  </si>
  <si>
    <t xml:space="preserve">   대응구조과</t>
  </si>
  <si>
    <t xml:space="preserve">   119종합상황실</t>
  </si>
  <si>
    <t xml:space="preserve">  주:( )는 국가직공무원수임</t>
  </si>
  <si>
    <t xml:space="preserve">     1)전문직 포함 </t>
  </si>
  <si>
    <t>2 0 1 0</t>
  </si>
  <si>
    <t>대구미술관</t>
  </si>
  <si>
    <t xml:space="preserve"> 8. 동·읍·면  공 무 원</t>
  </si>
  <si>
    <t>의용소방대</t>
  </si>
  <si>
    <t>소방준감</t>
  </si>
  <si>
    <t xml:space="preserve">2 0 1 0 </t>
  </si>
  <si>
    <t>직속기관</t>
  </si>
  <si>
    <t>출   장   소</t>
  </si>
  <si>
    <t>사 업 소</t>
  </si>
  <si>
    <t>순찰지구대·파출소</t>
  </si>
  <si>
    <t>소방  본부</t>
  </si>
  <si>
    <t>119안전센터</t>
  </si>
  <si>
    <t>법원 · 지원</t>
  </si>
  <si>
    <t>검찰청   지  청</t>
  </si>
  <si>
    <r>
      <t>교도소</t>
    </r>
    <r>
      <rPr>
        <vertAlign val="superscript"/>
        <sz val="11"/>
        <rFont val="바탕체"/>
        <family val="1"/>
      </rPr>
      <t>2)</t>
    </r>
  </si>
  <si>
    <t>농  업</t>
  </si>
  <si>
    <r>
      <t>기타</t>
    </r>
    <r>
      <rPr>
        <vertAlign val="superscript"/>
        <sz val="11"/>
        <rFont val="바탕체"/>
        <family val="1"/>
      </rPr>
      <t>7)</t>
    </r>
  </si>
  <si>
    <r>
      <t>시</t>
    </r>
    <r>
      <rPr>
        <vertAlign val="superscript"/>
        <sz val="11"/>
        <rFont val="바탕체"/>
        <family val="1"/>
      </rPr>
      <t>1)</t>
    </r>
  </si>
  <si>
    <t>구·군</t>
  </si>
  <si>
    <t>시</t>
  </si>
  <si>
    <t>읍·면</t>
  </si>
  <si>
    <t>자료:각구군청</t>
  </si>
  <si>
    <t xml:space="preserve">  주:1)직속기관중 소방서는 소방관서에만 집계(2006년부터)</t>
  </si>
  <si>
    <t xml:space="preserve">     2)소년원, 구치소 등 포함   </t>
  </si>
  <si>
    <t xml:space="preserve">     3)우편집중국 북구 포함, 우편취급소 제외</t>
  </si>
  <si>
    <t xml:space="preserve">     4)본청은 제외   </t>
  </si>
  <si>
    <t xml:space="preserve">     5)라디오방송국 포함, 유선방송 제외</t>
  </si>
  <si>
    <t xml:space="preserve">     6)종합일간신문사에 한함.</t>
  </si>
  <si>
    <t xml:space="preserve">     7)신용협동조합과 신협지소 등 포함</t>
  </si>
  <si>
    <t>2  0  1  0</t>
  </si>
  <si>
    <t>인  구</t>
  </si>
  <si>
    <t>구성비</t>
  </si>
  <si>
    <t>0 ~ 4세</t>
  </si>
  <si>
    <t>5 ~ 9</t>
  </si>
  <si>
    <t>미  상</t>
  </si>
  <si>
    <t>자료:규제개혁법무담당관실</t>
  </si>
  <si>
    <t xml:space="preserve">  주:1. 5, 0자 연도는 인구주택총조사(5년마다 실시), 기타년도는 주민등록인구통계 자료임</t>
  </si>
  <si>
    <t xml:space="preserve">     2. 외국인 제외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</si>
  <si>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</si>
  <si>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</si>
  <si>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</si>
  <si>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</si>
  <si>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</si>
  <si>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</si>
  <si>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자료:교통관리과</t>
  </si>
  <si>
    <t>자료:대구도시철도공사</t>
  </si>
  <si>
    <t>자료:한국공항공사 대구지사</t>
  </si>
  <si>
    <t xml:space="preserve">  주:운항(여객기·화물기포함), 여객(유아포함), 화물(수화물·우편포함)</t>
  </si>
  <si>
    <t xml:space="preserve">       9. 소   방   공   무   원  </t>
  </si>
  <si>
    <t>우  편   취급소</t>
  </si>
  <si>
    <t>자료:경북지방우정청</t>
  </si>
  <si>
    <t>특       수</t>
  </si>
  <si>
    <t>소       포</t>
  </si>
  <si>
    <r>
      <t>원·정수 판매</t>
    </r>
    <r>
      <rPr>
        <vertAlign val="superscript"/>
        <sz val="11"/>
        <rFont val="바탕체"/>
        <family val="1"/>
      </rPr>
      <t>2)</t>
    </r>
  </si>
  <si>
    <t xml:space="preserve">     2)타 자치단체 원·정수 판매량(북부:칠곡, 달성:창녕)</t>
  </si>
  <si>
    <t xml:space="preserve">     2)타 자치단체 원·정수 판매수입(북부:칠곡, 달성:창녕)</t>
  </si>
  <si>
    <t>2 0 1 0</t>
  </si>
  <si>
    <t>자료:대한적십자사 대구혈액원</t>
  </si>
  <si>
    <t xml:space="preserve">  주:대구광역시 및 경상북도 전체 헌혈자 수 임</t>
  </si>
  <si>
    <t xml:space="preserve">     1)헌혈의집:2002년부터 혈액원과 분리 집계</t>
  </si>
  <si>
    <t xml:space="preserve">   2010. 1/4</t>
  </si>
  <si>
    <t xml:space="preserve">  2010. 1/4</t>
  </si>
  <si>
    <t xml:space="preserve">     사회 간접 자본  및 기타서비스업</t>
  </si>
  <si>
    <t xml:space="preserve"> 2009. 1/4</t>
  </si>
  <si>
    <t xml:space="preserve"> 2010. 1/4</t>
  </si>
  <si>
    <t>농림어업숙련종사자</t>
  </si>
  <si>
    <t>2010. 1/4</t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</si>
</sst>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\(0\)"/>
    <numFmt numFmtId="179" formatCode="#,##0_);\(#,##0\)"/>
    <numFmt numFmtId="180" formatCode="\(#,##0\)"/>
    <numFmt numFmtId="181" formatCode="\(#,##0\);\(&quot;-&quot;#,##0\);\(\ \ \);"/>
    <numFmt numFmtId="182" formatCode="#,##0;\-#,##0;&quot;-&quot;"/>
    <numFmt numFmtId="183" formatCode="#,##0;\-#,##0;&quot; &quot;"/>
    <numFmt numFmtId="184" formatCode="#,##0;[Red]#,##0"/>
    <numFmt numFmtId="185" formatCode="#,##0;\-#,##0;&quot;-&quot;;"/>
    <numFmt numFmtId="186" formatCode="#,##0_ "/>
    <numFmt numFmtId="187" formatCode="#,##0;\-#,##0;&quot; &quot;;"/>
    <numFmt numFmtId="188" formatCode="#,##0.0;\-#,##0.0;&quot;-&quot;"/>
    <numFmt numFmtId="189" formatCode="#,##0;\-#,##0;&quot;&quot;"/>
    <numFmt numFmtId="190" formatCode="0.0_ "/>
    <numFmt numFmtId="191" formatCode="#,##0.0_ "/>
    <numFmt numFmtId="192" formatCode="_-* #,##0_-;\-* #,##0_-;_-* &quot; &quot;_-;_-@_-"/>
    <numFmt numFmtId="193" formatCode="_-* #,##0.0_-;\-* #,##0.0_-;_-* &quot; &quot;_-;_-@_-"/>
    <numFmt numFmtId="194" formatCode="_-* #,##0.0_-;\-* #,##0.0_-;_-* &quot;-&quot;?_-;_-@_-"/>
    <numFmt numFmtId="195" formatCode="_-* #,##0.0_-;\-* #,##0.0_-;_-* &quot;-&quot;_-;_-@_-"/>
    <numFmt numFmtId="196" formatCode="_ * #,##0_ ;_ * \-#,##0_ ;_ * &quot; &quot;_ ;_ @_ "/>
    <numFmt numFmtId="197" formatCode="_-* #,##0.00_-;\-* #,##0.00_-;_-* &quot;-&quot;_-;_-@_-"/>
    <numFmt numFmtId="198" formatCode="0.00_ "/>
    <numFmt numFmtId="199" formatCode="#,##0.00_ "/>
    <numFmt numFmtId="200" formatCode="_-* #,##0.00_-;\-* #,##0.00_-;_-* &quot;-&quot;?_-;_-@_-"/>
    <numFmt numFmtId="201" formatCode="0_ "/>
    <numFmt numFmtId="202" formatCode="#,##0.000"/>
    <numFmt numFmtId="203" formatCode="#,##0.00;[Red]#,##0.00"/>
    <numFmt numFmtId="204" formatCode="0.000_ "/>
    <numFmt numFmtId="205" formatCode="0.0"/>
    <numFmt numFmtId="206" formatCode="yyyy&quot;년&quot;\ m&quot;월&quot;"/>
    <numFmt numFmtId="207" formatCode="yyyy&quot;/&quot;m&quot;/&quot;d"/>
    <numFmt numFmtId="208" formatCode="\(0.0\)"/>
    <numFmt numFmtId="209" formatCode="\(\-0.0\)"/>
    <numFmt numFmtId="210" formatCode="mm&quot;월&quot;\ dd&quot;일&quot;"/>
    <numFmt numFmtId="211" formatCode="yy&quot;-&quot;m&quot;-&quot;d"/>
    <numFmt numFmtId="212" formatCode="\(0%\)"/>
    <numFmt numFmtId="213" formatCode="0.000"/>
    <numFmt numFmtId="214" formatCode="0.0000000"/>
    <numFmt numFmtId="215" formatCode="0.000000"/>
    <numFmt numFmtId="216" formatCode="0.00000"/>
    <numFmt numFmtId="217" formatCode="0.0000"/>
    <numFmt numFmtId="218" formatCode="000\-000"/>
    <numFmt numFmtId="219" formatCode="0.0_);[Red]\(0.0\)"/>
    <numFmt numFmtId="220" formatCode="#,##0;\-#,##0;&quot;0&quot;"/>
    <numFmt numFmtId="221" formatCode="#,##0.0"/>
    <numFmt numFmtId="222" formatCode="#,##0.0_);[Red]\(#,##0.0\)"/>
    <numFmt numFmtId="223" formatCode="#,##0_);[Red]\(#,##0\)"/>
    <numFmt numFmtId="224" formatCode="#,##0.0;[Red]#,##0.0"/>
    <numFmt numFmtId="225" formatCode="_-* #,##0_-;&quot;₩&quot;\!\-* #,##0_-;_-* &quot;-&quot;_-;_-@_-"/>
    <numFmt numFmtId="226" formatCode="#,##0.000_ "/>
  </numFmts>
  <fonts count="62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sz val="11"/>
      <name val="바탕체"/>
      <family val="1"/>
    </font>
    <font>
      <b/>
      <sz val="14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vertAlign val="superscript"/>
      <sz val="10"/>
      <name val="바탕체"/>
      <family val="1"/>
    </font>
    <font>
      <sz val="9"/>
      <name val="돋움"/>
      <family val="3"/>
    </font>
    <font>
      <b/>
      <sz val="16"/>
      <name val="돋움"/>
      <family val="3"/>
    </font>
    <font>
      <vertAlign val="superscript"/>
      <sz val="11"/>
      <name val="바탕체"/>
      <family val="1"/>
    </font>
    <font>
      <sz val="9"/>
      <name val="바탕체"/>
      <family val="1"/>
    </font>
    <font>
      <vertAlign val="superscript"/>
      <sz val="9"/>
      <name val="바탕체"/>
      <family val="1"/>
    </font>
    <font>
      <b/>
      <sz val="11"/>
      <name val="바탕체"/>
      <family val="1"/>
    </font>
    <font>
      <sz val="11"/>
      <color indexed="8"/>
      <name val="바탕체"/>
      <family val="1"/>
    </font>
    <font>
      <sz val="11"/>
      <name val="바탕"/>
      <family val="1"/>
    </font>
    <font>
      <b/>
      <sz val="12"/>
      <name val="바탕체"/>
      <family val="1"/>
    </font>
    <font>
      <sz val="11"/>
      <color indexed="10"/>
      <name val="바탕체"/>
      <family val="1"/>
    </font>
    <font>
      <sz val="9"/>
      <name val="굴림"/>
      <family val="3"/>
    </font>
    <font>
      <b/>
      <sz val="16"/>
      <name val="바탕체"/>
      <family val="1"/>
    </font>
    <font>
      <b/>
      <sz val="10"/>
      <name val="돋움"/>
      <family val="3"/>
    </font>
    <font>
      <sz val="14"/>
      <name val="바탕체"/>
      <family val="1"/>
    </font>
    <font>
      <b/>
      <sz val="9"/>
      <name val="굴림"/>
      <family val="3"/>
    </font>
    <font>
      <sz val="12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36">
    <xf numFmtId="0" fontId="0" fillId="0" borderId="0" xfId="0" applyAlignment="1">
      <alignment vertical="center"/>
    </xf>
    <xf numFmtId="186" fontId="8" fillId="0" borderId="12" xfId="76" applyNumberFormat="1" applyFont="1" applyFill="1" applyBorder="1" applyAlignment="1">
      <alignment horizontal="center" vertical="center"/>
      <protection/>
    </xf>
    <xf numFmtId="186" fontId="8" fillId="0" borderId="13" xfId="76" applyNumberFormat="1" applyFont="1" applyFill="1" applyBorder="1" applyAlignment="1">
      <alignment horizontal="center" vertical="center"/>
      <protection/>
    </xf>
    <xf numFmtId="186" fontId="8" fillId="0" borderId="14" xfId="76" applyNumberFormat="1" applyFont="1" applyFill="1" applyBorder="1" applyAlignment="1">
      <alignment horizontal="center" vertical="center"/>
      <protection/>
    </xf>
    <xf numFmtId="186" fontId="14" fillId="0" borderId="15" xfId="76" applyNumberFormat="1" applyFont="1" applyBorder="1" applyAlignment="1">
      <alignment vertical="center"/>
      <protection/>
    </xf>
    <xf numFmtId="186" fontId="14" fillId="0" borderId="0" xfId="76" applyNumberFormat="1" applyFont="1" applyBorder="1" applyAlignment="1">
      <alignment vertical="center"/>
      <protection/>
    </xf>
    <xf numFmtId="186" fontId="14" fillId="0" borderId="13" xfId="76" applyNumberFormat="1" applyFont="1" applyBorder="1" applyAlignment="1">
      <alignment vertical="center"/>
      <protection/>
    </xf>
    <xf numFmtId="186" fontId="14" fillId="0" borderId="16" xfId="76" applyNumberFormat="1" applyFont="1" applyBorder="1" applyAlignment="1">
      <alignment vertical="center"/>
      <protection/>
    </xf>
    <xf numFmtId="43" fontId="8" fillId="0" borderId="0" xfId="51" applyNumberFormat="1" applyFont="1" applyFill="1" applyBorder="1" applyAlignment="1">
      <alignment horizontal="right" vertical="center"/>
    </xf>
    <xf numFmtId="41" fontId="8" fillId="0" borderId="0" xfId="51" applyNumberFormat="1" applyFont="1" applyFill="1" applyBorder="1" applyAlignment="1">
      <alignment horizontal="right" vertical="center"/>
    </xf>
    <xf numFmtId="43" fontId="8" fillId="0" borderId="16" xfId="51" applyNumberFormat="1" applyFont="1" applyFill="1" applyBorder="1" applyAlignment="1">
      <alignment horizontal="right" vertical="center"/>
    </xf>
    <xf numFmtId="41" fontId="8" fillId="0" borderId="16" xfId="51" applyNumberFormat="1" applyFont="1" applyFill="1" applyBorder="1" applyAlignment="1">
      <alignment horizontal="right" vertical="center"/>
    </xf>
    <xf numFmtId="41" fontId="6" fillId="0" borderId="0" xfId="73" applyNumberFormat="1" applyFont="1">
      <alignment vertical="center"/>
      <protection/>
    </xf>
    <xf numFmtId="43" fontId="6" fillId="0" borderId="0" xfId="51" applyNumberFormat="1" applyFont="1" applyFill="1" applyBorder="1" applyAlignment="1">
      <alignment horizontal="right" vertical="center"/>
    </xf>
    <xf numFmtId="41" fontId="6" fillId="0" borderId="0" xfId="51" applyFont="1" applyFill="1" applyAlignment="1">
      <alignment horizontal="right" vertical="center"/>
    </xf>
    <xf numFmtId="198" fontId="6" fillId="0" borderId="0" xfId="51" applyNumberFormat="1" applyFont="1" applyFill="1" applyAlignment="1">
      <alignment horizontal="right" vertical="center"/>
    </xf>
    <xf numFmtId="197" fontId="6" fillId="0" borderId="0" xfId="51" applyNumberFormat="1" applyFont="1" applyFill="1" applyBorder="1" applyAlignment="1">
      <alignment vertical="center"/>
    </xf>
    <xf numFmtId="41" fontId="6" fillId="0" borderId="0" xfId="51" applyFont="1" applyFill="1" applyBorder="1" applyAlignment="1">
      <alignment horizontal="right" vertical="center"/>
    </xf>
    <xf numFmtId="4" fontId="6" fillId="0" borderId="0" xfId="68" applyNumberFormat="1" applyFont="1" applyFill="1" applyBorder="1" applyAlignment="1">
      <alignment vertical="center"/>
    </xf>
    <xf numFmtId="4" fontId="6" fillId="0" borderId="0" xfId="68" applyNumberFormat="1" applyFont="1" applyFill="1" applyBorder="1" applyAlignment="1">
      <alignment horizontal="right" vertical="center"/>
    </xf>
    <xf numFmtId="3" fontId="6" fillId="0" borderId="0" xfId="51" applyNumberFormat="1" applyFont="1" applyFill="1" applyAlignment="1">
      <alignment horizontal="right" vertical="center"/>
    </xf>
    <xf numFmtId="41" fontId="6" fillId="0" borderId="0" xfId="51" applyFont="1" applyFill="1" applyBorder="1" applyAlignment="1">
      <alignment vertical="center"/>
    </xf>
    <xf numFmtId="3" fontId="6" fillId="0" borderId="0" xfId="51" applyNumberFormat="1" applyFont="1" applyFill="1" applyBorder="1" applyAlignment="1">
      <alignment horizontal="right" vertical="center"/>
    </xf>
    <xf numFmtId="41" fontId="6" fillId="0" borderId="0" xfId="51" applyNumberFormat="1" applyFont="1" applyFill="1" applyBorder="1" applyAlignment="1">
      <alignment horizontal="right" vertical="center"/>
    </xf>
    <xf numFmtId="41" fontId="6" fillId="0" borderId="16" xfId="51" applyFont="1" applyFill="1" applyBorder="1" applyAlignment="1">
      <alignment horizontal="right" vertical="center"/>
    </xf>
    <xf numFmtId="43" fontId="6" fillId="0" borderId="16" xfId="51" applyNumberFormat="1" applyFont="1" applyFill="1" applyBorder="1" applyAlignment="1">
      <alignment horizontal="right" vertical="center"/>
    </xf>
    <xf numFmtId="4" fontId="6" fillId="0" borderId="16" xfId="68" applyNumberFormat="1" applyFont="1" applyFill="1" applyBorder="1" applyAlignment="1">
      <alignment vertical="center"/>
    </xf>
    <xf numFmtId="0" fontId="6" fillId="0" borderId="0" xfId="69" applyFont="1" applyFill="1">
      <alignment/>
      <protection/>
    </xf>
    <xf numFmtId="0" fontId="7" fillId="0" borderId="0" xfId="69" applyFont="1" applyFill="1" applyAlignment="1">
      <alignment/>
      <protection/>
    </xf>
    <xf numFmtId="186" fontId="6" fillId="0" borderId="0" xfId="69" applyNumberFormat="1" applyFont="1" applyFill="1">
      <alignment/>
      <protection/>
    </xf>
    <xf numFmtId="0" fontId="6" fillId="0" borderId="0" xfId="69" applyFont="1" applyFill="1" applyAlignment="1">
      <alignment horizontal="left" vertical="center"/>
      <protection/>
    </xf>
    <xf numFmtId="186" fontId="2" fillId="0" borderId="0" xfId="69" applyNumberFormat="1" applyFont="1" applyFill="1" applyAlignment="1">
      <alignment vertical="center"/>
      <protection/>
    </xf>
    <xf numFmtId="0" fontId="2" fillId="0" borderId="0" xfId="69" applyFont="1" applyFill="1" applyAlignment="1">
      <alignment vertical="center"/>
      <protection/>
    </xf>
    <xf numFmtId="0" fontId="6" fillId="0" borderId="17" xfId="69" applyFont="1" applyFill="1" applyBorder="1" applyAlignment="1">
      <alignment horizontal="center" vertical="center" wrapText="1"/>
      <protection/>
    </xf>
    <xf numFmtId="0" fontId="6" fillId="0" borderId="12" xfId="69" applyFont="1" applyFill="1" applyBorder="1" applyAlignment="1">
      <alignment horizontal="center" vertical="center"/>
      <protection/>
    </xf>
    <xf numFmtId="0" fontId="6" fillId="0" borderId="18" xfId="69" applyFont="1" applyFill="1" applyBorder="1" applyAlignment="1">
      <alignment horizontal="center" vertical="center"/>
      <protection/>
    </xf>
    <xf numFmtId="0" fontId="6" fillId="0" borderId="19" xfId="69" applyFont="1" applyFill="1" applyBorder="1" applyAlignment="1">
      <alignment horizontal="center" vertical="center"/>
      <protection/>
    </xf>
    <xf numFmtId="186" fontId="6" fillId="0" borderId="0" xfId="69" applyNumberFormat="1" applyFont="1" applyFill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6" fillId="0" borderId="20" xfId="69" applyFont="1" applyFill="1" applyBorder="1" applyAlignment="1">
      <alignment horizontal="center" vertical="center"/>
      <protection/>
    </xf>
    <xf numFmtId="0" fontId="6" fillId="0" borderId="14" xfId="69" applyFont="1" applyFill="1" applyBorder="1" applyAlignment="1">
      <alignment horizontal="left" vertical="center"/>
      <protection/>
    </xf>
    <xf numFmtId="0" fontId="16" fillId="0" borderId="14" xfId="69" applyFont="1" applyFill="1" applyBorder="1" applyAlignment="1">
      <alignment horizontal="left" vertical="center"/>
      <protection/>
    </xf>
    <xf numFmtId="0" fontId="6" fillId="0" borderId="14" xfId="69" applyFont="1" applyFill="1" applyBorder="1" applyAlignment="1">
      <alignment horizontal="center" vertical="center" wrapText="1"/>
      <protection/>
    </xf>
    <xf numFmtId="0" fontId="6" fillId="0" borderId="21" xfId="69" applyFont="1" applyFill="1" applyBorder="1" applyAlignment="1">
      <alignment horizontal="center" vertical="center"/>
      <protection/>
    </xf>
    <xf numFmtId="0" fontId="6" fillId="0" borderId="22" xfId="69" applyFont="1" applyFill="1" applyBorder="1" applyAlignment="1">
      <alignment horizontal="center" vertical="center"/>
      <protection/>
    </xf>
    <xf numFmtId="186" fontId="6" fillId="0" borderId="0" xfId="69" applyNumberFormat="1" applyFont="1" applyFill="1" applyBorder="1" applyAlignment="1">
      <alignment vertical="center"/>
      <protection/>
    </xf>
    <xf numFmtId="199" fontId="6" fillId="0" borderId="0" xfId="69" applyNumberFormat="1" applyFont="1" applyFill="1" applyBorder="1" applyAlignment="1">
      <alignment vertical="center"/>
      <protection/>
    </xf>
    <xf numFmtId="198" fontId="6" fillId="0" borderId="0" xfId="68" applyNumberFormat="1" applyFont="1" applyFill="1" applyBorder="1" applyAlignment="1">
      <alignment vertical="center"/>
    </xf>
    <xf numFmtId="186" fontId="6" fillId="0" borderId="22" xfId="69" applyNumberFormat="1" applyFont="1" applyFill="1" applyBorder="1" applyAlignment="1">
      <alignment vertical="center"/>
      <protection/>
    </xf>
    <xf numFmtId="43" fontId="6" fillId="0" borderId="0" xfId="69" applyNumberFormat="1" applyFont="1" applyFill="1" applyBorder="1" applyAlignment="1">
      <alignment vertical="center"/>
      <protection/>
    </xf>
    <xf numFmtId="41" fontId="6" fillId="0" borderId="0" xfId="69" applyNumberFormat="1" applyFont="1" applyFill="1" applyBorder="1" applyAlignment="1">
      <alignment vertical="center"/>
      <protection/>
    </xf>
    <xf numFmtId="200" fontId="6" fillId="0" borderId="0" xfId="51" applyNumberFormat="1" applyFont="1" applyFill="1" applyBorder="1" applyAlignment="1">
      <alignment vertical="center"/>
    </xf>
    <xf numFmtId="0" fontId="6" fillId="0" borderId="23" xfId="69" applyFont="1" applyFill="1" applyBorder="1" applyAlignment="1">
      <alignment horizontal="center" vertical="center"/>
      <protection/>
    </xf>
    <xf numFmtId="186" fontId="6" fillId="0" borderId="13" xfId="69" applyNumberFormat="1" applyFont="1" applyFill="1" applyBorder="1" applyAlignment="1">
      <alignment vertical="center"/>
      <protection/>
    </xf>
    <xf numFmtId="186" fontId="6" fillId="0" borderId="16" xfId="69" applyNumberFormat="1" applyFont="1" applyFill="1" applyBorder="1" applyAlignment="1">
      <alignment vertical="center"/>
      <protection/>
    </xf>
    <xf numFmtId="199" fontId="6" fillId="0" borderId="16" xfId="69" applyNumberFormat="1" applyFont="1" applyFill="1" applyBorder="1" applyAlignment="1">
      <alignment vertical="center"/>
      <protection/>
    </xf>
    <xf numFmtId="41" fontId="6" fillId="0" borderId="16" xfId="69" applyNumberFormat="1" applyFont="1" applyFill="1" applyBorder="1" applyAlignment="1">
      <alignment vertical="center"/>
      <protection/>
    </xf>
    <xf numFmtId="200" fontId="6" fillId="0" borderId="16" xfId="51" applyNumberFormat="1" applyFont="1" applyFill="1" applyBorder="1" applyAlignment="1">
      <alignment vertical="center"/>
    </xf>
    <xf numFmtId="0" fontId="6" fillId="0" borderId="0" xfId="69" applyFont="1" applyFill="1" applyAlignment="1">
      <alignment horizontal="left"/>
      <protection/>
    </xf>
    <xf numFmtId="0" fontId="0" fillId="0" borderId="0" xfId="69" applyFont="1" applyFill="1">
      <alignment/>
      <protection/>
    </xf>
    <xf numFmtId="0" fontId="6" fillId="0" borderId="0" xfId="69" applyFont="1" applyFill="1" applyBorder="1" applyAlignment="1">
      <alignment horizontal="left"/>
      <protection/>
    </xf>
    <xf numFmtId="0" fontId="0" fillId="0" borderId="0" xfId="69" applyFont="1" applyFill="1">
      <alignment/>
      <protection/>
    </xf>
    <xf numFmtId="0" fontId="7" fillId="0" borderId="0" xfId="69" applyFont="1" applyFill="1" applyAlignment="1">
      <alignment horizontal="left"/>
      <protection/>
    </xf>
    <xf numFmtId="43" fontId="6" fillId="0" borderId="0" xfId="69" applyNumberFormat="1" applyFont="1" applyFill="1">
      <alignment/>
      <protection/>
    </xf>
    <xf numFmtId="0" fontId="6" fillId="0" borderId="2" xfId="69" applyFont="1" applyFill="1" applyBorder="1" applyAlignment="1">
      <alignment horizontal="center" vertical="center"/>
      <protection/>
    </xf>
    <xf numFmtId="43" fontId="6" fillId="0" borderId="21" xfId="69" applyNumberFormat="1" applyFont="1" applyFill="1" applyBorder="1" applyAlignment="1">
      <alignment horizontal="center" vertical="center"/>
      <protection/>
    </xf>
    <xf numFmtId="0" fontId="6" fillId="0" borderId="24" xfId="69" applyFont="1" applyFill="1" applyBorder="1" applyAlignment="1">
      <alignment horizontal="center" vertical="center"/>
      <protection/>
    </xf>
    <xf numFmtId="186" fontId="6" fillId="0" borderId="19" xfId="69" applyNumberFormat="1" applyFont="1" applyFill="1" applyBorder="1" applyAlignment="1">
      <alignment vertical="center"/>
      <protection/>
    </xf>
    <xf numFmtId="199" fontId="6" fillId="0" borderId="19" xfId="69" applyNumberFormat="1" applyFont="1" applyFill="1" applyBorder="1" applyAlignment="1">
      <alignment vertical="center"/>
      <protection/>
    </xf>
    <xf numFmtId="198" fontId="6" fillId="0" borderId="19" xfId="68" applyNumberFormat="1" applyFont="1" applyFill="1" applyBorder="1" applyAlignment="1">
      <alignment vertical="center"/>
    </xf>
    <xf numFmtId="186" fontId="17" fillId="0" borderId="19" xfId="69" applyNumberFormat="1" applyFont="1" applyFill="1" applyBorder="1" applyAlignment="1">
      <alignment vertical="center"/>
      <protection/>
    </xf>
    <xf numFmtId="41" fontId="6" fillId="0" borderId="0" xfId="69" applyNumberFormat="1" applyFont="1" applyFill="1" applyAlignment="1">
      <alignment vertical="center"/>
      <protection/>
    </xf>
    <xf numFmtId="43" fontId="6" fillId="0" borderId="0" xfId="69" applyNumberFormat="1" applyFont="1" applyFill="1" applyAlignment="1">
      <alignment vertical="center"/>
      <protection/>
    </xf>
    <xf numFmtId="0" fontId="6" fillId="0" borderId="0" xfId="69" applyFont="1" applyFill="1" applyBorder="1" applyAlignment="1">
      <alignment vertical="center"/>
      <protection/>
    </xf>
    <xf numFmtId="185" fontId="6" fillId="0" borderId="0" xfId="69" applyNumberFormat="1" applyFont="1" applyFill="1" applyBorder="1" applyAlignment="1">
      <alignment vertical="center"/>
      <protection/>
    </xf>
    <xf numFmtId="185" fontId="6" fillId="0" borderId="0" xfId="68" applyNumberFormat="1" applyFont="1" applyFill="1" applyBorder="1" applyAlignment="1">
      <alignment vertical="center"/>
    </xf>
    <xf numFmtId="41" fontId="6" fillId="0" borderId="16" xfId="68" applyNumberFormat="1" applyFont="1" applyFill="1" applyBorder="1" applyAlignment="1">
      <alignment vertical="center"/>
    </xf>
    <xf numFmtId="43" fontId="6" fillId="0" borderId="16" xfId="68" applyNumberFormat="1" applyFont="1" applyFill="1" applyBorder="1" applyAlignment="1">
      <alignment vertical="center"/>
    </xf>
    <xf numFmtId="198" fontId="6" fillId="0" borderId="16" xfId="68" applyNumberFormat="1" applyFont="1" applyFill="1" applyBorder="1" applyAlignment="1">
      <alignment vertical="center"/>
    </xf>
    <xf numFmtId="185" fontId="6" fillId="0" borderId="16" xfId="69" applyNumberFormat="1" applyFont="1" applyFill="1" applyBorder="1" applyAlignment="1">
      <alignment vertical="center"/>
      <protection/>
    </xf>
    <xf numFmtId="185" fontId="6" fillId="0" borderId="16" xfId="68" applyNumberFormat="1" applyFont="1" applyFill="1" applyBorder="1" applyAlignment="1">
      <alignment vertical="center"/>
    </xf>
    <xf numFmtId="43" fontId="6" fillId="0" borderId="16" xfId="69" applyNumberFormat="1" applyFont="1" applyFill="1" applyBorder="1" applyAlignment="1">
      <alignment vertical="center"/>
      <protection/>
    </xf>
    <xf numFmtId="198" fontId="6" fillId="0" borderId="0" xfId="68" applyNumberFormat="1" applyFont="1" applyFill="1" applyAlignment="1">
      <alignment/>
    </xf>
    <xf numFmtId="41" fontId="6" fillId="0" borderId="0" xfId="69" applyNumberFormat="1" applyFont="1" applyFill="1">
      <alignment/>
      <protection/>
    </xf>
    <xf numFmtId="41" fontId="0" fillId="0" borderId="0" xfId="69" applyNumberFormat="1" applyFont="1" applyFill="1">
      <alignment/>
      <protection/>
    </xf>
    <xf numFmtId="43" fontId="0" fillId="0" borderId="0" xfId="69" applyNumberFormat="1" applyFont="1" applyFill="1">
      <alignment/>
      <protection/>
    </xf>
    <xf numFmtId="0" fontId="2" fillId="0" borderId="0" xfId="69" applyFont="1" applyFill="1">
      <alignment/>
      <protection/>
    </xf>
    <xf numFmtId="0" fontId="6" fillId="0" borderId="22" xfId="69" applyFont="1" applyFill="1" applyBorder="1" applyAlignment="1">
      <alignment horizontal="center" vertical="center" wrapText="1"/>
      <protection/>
    </xf>
    <xf numFmtId="0" fontId="6" fillId="0" borderId="0" xfId="69" applyFont="1" applyFill="1" applyBorder="1" applyAlignment="1">
      <alignment horizontal="center" vertical="center" wrapText="1"/>
      <protection/>
    </xf>
    <xf numFmtId="3" fontId="6" fillId="0" borderId="0" xfId="69" applyNumberFormat="1" applyFont="1" applyFill="1" applyBorder="1" applyAlignment="1">
      <alignment vertical="center"/>
      <protection/>
    </xf>
    <xf numFmtId="41" fontId="6" fillId="0" borderId="0" xfId="69" applyNumberFormat="1" applyFont="1" applyFill="1" applyBorder="1" applyAlignment="1">
      <alignment horizontal="left" vertical="center"/>
      <protection/>
    </xf>
    <xf numFmtId="182" fontId="6" fillId="0" borderId="0" xfId="51" applyNumberFormat="1" applyFont="1" applyFill="1" applyBorder="1" applyAlignment="1">
      <alignment vertical="center"/>
    </xf>
    <xf numFmtId="183" fontId="6" fillId="0" borderId="15" xfId="51" applyNumberFormat="1" applyFont="1" applyFill="1" applyBorder="1" applyAlignment="1">
      <alignment vertical="center"/>
    </xf>
    <xf numFmtId="182" fontId="6" fillId="0" borderId="0" xfId="69" applyNumberFormat="1" applyFont="1" applyFill="1" applyBorder="1" applyAlignment="1">
      <alignment vertical="center"/>
      <protection/>
    </xf>
    <xf numFmtId="3" fontId="6" fillId="0" borderId="16" xfId="69" applyNumberFormat="1" applyFont="1" applyFill="1" applyBorder="1" applyAlignment="1">
      <alignment vertical="center"/>
      <protection/>
    </xf>
    <xf numFmtId="182" fontId="6" fillId="0" borderId="16" xfId="51" applyNumberFormat="1" applyFont="1" applyFill="1" applyBorder="1" applyAlignment="1">
      <alignment vertical="center"/>
    </xf>
    <xf numFmtId="0" fontId="6" fillId="0" borderId="0" xfId="69" applyFont="1" applyFill="1" applyBorder="1" applyAlignment="1">
      <alignment horizontal="left" vertical="center"/>
      <protection/>
    </xf>
    <xf numFmtId="0" fontId="23" fillId="0" borderId="0" xfId="69" applyFont="1" applyFill="1" applyBorder="1">
      <alignment/>
      <protection/>
    </xf>
    <xf numFmtId="0" fontId="7" fillId="0" borderId="0" xfId="69" applyFont="1" applyFill="1">
      <alignment/>
      <protection/>
    </xf>
    <xf numFmtId="178" fontId="9" fillId="0" borderId="0" xfId="69" applyNumberFormat="1" applyFont="1" applyFill="1">
      <alignment/>
      <protection/>
    </xf>
    <xf numFmtId="0" fontId="9" fillId="0" borderId="0" xfId="69" applyFont="1" applyFill="1">
      <alignment/>
      <protection/>
    </xf>
    <xf numFmtId="41" fontId="9" fillId="0" borderId="0" xfId="69" applyNumberFormat="1" applyFont="1" applyFill="1">
      <alignment/>
      <protection/>
    </xf>
    <xf numFmtId="0" fontId="9" fillId="0" borderId="0" xfId="69" applyFont="1" applyFill="1" applyBorder="1">
      <alignment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0" xfId="69" applyFont="1" applyFill="1" applyAlignment="1">
      <alignment vertical="center"/>
      <protection/>
    </xf>
    <xf numFmtId="178" fontId="8" fillId="0" borderId="0" xfId="69" applyNumberFormat="1" applyFont="1" applyFill="1" applyAlignment="1">
      <alignment vertical="center"/>
      <protection/>
    </xf>
    <xf numFmtId="41" fontId="8" fillId="0" borderId="0" xfId="69" applyNumberFormat="1" applyFont="1" applyFill="1" applyAlignment="1">
      <alignment vertical="center"/>
      <protection/>
    </xf>
    <xf numFmtId="0" fontId="8" fillId="0" borderId="12" xfId="69" applyFont="1" applyFill="1" applyBorder="1" applyAlignment="1">
      <alignment horizontal="center" vertical="center" wrapText="1"/>
      <protection/>
    </xf>
    <xf numFmtId="41" fontId="8" fillId="0" borderId="2" xfId="69" applyNumberFormat="1" applyFont="1" applyFill="1" applyBorder="1" applyAlignment="1">
      <alignment vertical="center"/>
      <protection/>
    </xf>
    <xf numFmtId="0" fontId="8" fillId="0" borderId="21" xfId="69" applyFont="1" applyFill="1" applyBorder="1" applyAlignment="1">
      <alignment horizontal="center" vertical="center" wrapText="1"/>
      <protection/>
    </xf>
    <xf numFmtId="0" fontId="8" fillId="0" borderId="14" xfId="69" applyFont="1" applyFill="1" applyBorder="1" applyAlignment="1">
      <alignment horizontal="center" vertical="center"/>
      <protection/>
    </xf>
    <xf numFmtId="0" fontId="8" fillId="0" borderId="21" xfId="69" applyFont="1" applyFill="1" applyBorder="1" applyAlignment="1">
      <alignment horizontal="center" vertical="center"/>
      <protection/>
    </xf>
    <xf numFmtId="0" fontId="8" fillId="0" borderId="17" xfId="69" applyFont="1" applyFill="1" applyBorder="1" applyAlignment="1">
      <alignment horizontal="center" vertical="center"/>
      <protection/>
    </xf>
    <xf numFmtId="0" fontId="8" fillId="0" borderId="12" xfId="69" applyFont="1" applyFill="1" applyBorder="1" applyAlignment="1">
      <alignment horizontal="center" vertical="center"/>
      <protection/>
    </xf>
    <xf numFmtId="182" fontId="8" fillId="0" borderId="22" xfId="69" applyNumberFormat="1" applyFont="1" applyFill="1" applyBorder="1" applyAlignment="1">
      <alignment horizontal="center" vertical="center"/>
      <protection/>
    </xf>
    <xf numFmtId="41" fontId="8" fillId="0" borderId="15" xfId="69" applyNumberFormat="1" applyFont="1" applyFill="1" applyBorder="1" applyAlignment="1">
      <alignment vertical="center"/>
      <protection/>
    </xf>
    <xf numFmtId="178" fontId="8" fillId="0" borderId="0" xfId="69" applyNumberFormat="1" applyFont="1" applyFill="1" applyBorder="1" applyAlignment="1">
      <alignment horizontal="left" vertical="center"/>
      <protection/>
    </xf>
    <xf numFmtId="41" fontId="8" fillId="0" borderId="0" xfId="69" applyNumberFormat="1" applyFont="1" applyFill="1" applyBorder="1" applyAlignment="1">
      <alignment vertical="center"/>
      <protection/>
    </xf>
    <xf numFmtId="41" fontId="8" fillId="0" borderId="0" xfId="69" applyNumberFormat="1" applyFont="1" applyFill="1" applyBorder="1" applyAlignment="1">
      <alignment horizontal="left" vertical="center"/>
      <protection/>
    </xf>
    <xf numFmtId="41" fontId="8" fillId="0" borderId="0" xfId="69" applyNumberFormat="1" applyFont="1" applyFill="1" applyBorder="1" applyAlignment="1">
      <alignment horizontal="right" vertical="center"/>
      <protection/>
    </xf>
    <xf numFmtId="182" fontId="8" fillId="0" borderId="0" xfId="69" applyNumberFormat="1" applyFont="1" applyFill="1" applyBorder="1" applyAlignment="1">
      <alignment vertical="center"/>
      <protection/>
    </xf>
    <xf numFmtId="182" fontId="8" fillId="0" borderId="22" xfId="69" applyNumberFormat="1" applyFont="1" applyFill="1" applyBorder="1" applyAlignment="1">
      <alignment vertical="center"/>
      <protection/>
    </xf>
    <xf numFmtId="3" fontId="8" fillId="0" borderId="22" xfId="69" applyNumberFormat="1" applyFont="1" applyFill="1" applyBorder="1" applyAlignment="1">
      <alignment vertical="center"/>
      <protection/>
    </xf>
    <xf numFmtId="3" fontId="8" fillId="0" borderId="0" xfId="69" applyNumberFormat="1" applyFont="1" applyFill="1" applyBorder="1" applyAlignment="1">
      <alignment vertical="center"/>
      <protection/>
    </xf>
    <xf numFmtId="178" fontId="8" fillId="0" borderId="0" xfId="69" applyNumberFormat="1" applyFont="1" applyFill="1" applyBorder="1" applyAlignment="1">
      <alignment vertical="center"/>
      <protection/>
    </xf>
    <xf numFmtId="3" fontId="8" fillId="0" borderId="22" xfId="69" applyNumberFormat="1" applyFont="1" applyFill="1" applyBorder="1" applyAlignment="1">
      <alignment horizontal="left" vertical="center" wrapText="1"/>
      <protection/>
    </xf>
    <xf numFmtId="3" fontId="14" fillId="0" borderId="22" xfId="69" applyNumberFormat="1" applyFont="1" applyFill="1" applyBorder="1" applyAlignment="1">
      <alignment vertical="center"/>
      <protection/>
    </xf>
    <xf numFmtId="183" fontId="8" fillId="0" borderId="0" xfId="69" applyNumberFormat="1" applyFont="1" applyFill="1" applyBorder="1" applyAlignment="1">
      <alignment vertical="center"/>
      <protection/>
    </xf>
    <xf numFmtId="3" fontId="8" fillId="0" borderId="23" xfId="69" applyNumberFormat="1" applyFont="1" applyFill="1" applyBorder="1" applyAlignment="1">
      <alignment vertical="center"/>
      <protection/>
    </xf>
    <xf numFmtId="41" fontId="8" fillId="0" borderId="13" xfId="69" applyNumberFormat="1" applyFont="1" applyFill="1" applyBorder="1" applyAlignment="1">
      <alignment vertical="center"/>
      <protection/>
    </xf>
    <xf numFmtId="178" fontId="8" fillId="0" borderId="16" xfId="69" applyNumberFormat="1" applyFont="1" applyFill="1" applyBorder="1" applyAlignment="1">
      <alignment horizontal="left" vertical="center"/>
      <protection/>
    </xf>
    <xf numFmtId="41" fontId="8" fillId="0" borderId="16" xfId="69" applyNumberFormat="1" applyFont="1" applyFill="1" applyBorder="1" applyAlignment="1">
      <alignment vertical="center"/>
      <protection/>
    </xf>
    <xf numFmtId="41" fontId="8" fillId="0" borderId="16" xfId="69" applyNumberFormat="1" applyFont="1" applyFill="1" applyBorder="1" applyAlignment="1">
      <alignment horizontal="left" vertical="center"/>
      <protection/>
    </xf>
    <xf numFmtId="178" fontId="8" fillId="0" borderId="16" xfId="69" applyNumberFormat="1" applyFont="1" applyFill="1" applyBorder="1" applyAlignment="1">
      <alignment vertical="center"/>
      <protection/>
    </xf>
    <xf numFmtId="0" fontId="8" fillId="0" borderId="0" xfId="69" applyFont="1" applyFill="1" applyBorder="1" applyAlignment="1">
      <alignment/>
      <protection/>
    </xf>
    <xf numFmtId="178" fontId="8" fillId="0" borderId="0" xfId="69" applyNumberFormat="1" applyFont="1" applyFill="1" applyAlignment="1">
      <alignment horizontal="left" vertical="center"/>
      <protection/>
    </xf>
    <xf numFmtId="41" fontId="8" fillId="0" borderId="0" xfId="69" applyNumberFormat="1" applyFont="1" applyFill="1" applyAlignment="1">
      <alignment horizontal="left" vertical="center"/>
      <protection/>
    </xf>
    <xf numFmtId="41" fontId="9" fillId="0" borderId="0" xfId="69" applyNumberFormat="1" applyFont="1" applyFill="1" applyAlignment="1">
      <alignment vertical="center"/>
      <protection/>
    </xf>
    <xf numFmtId="178" fontId="9" fillId="0" borderId="0" xfId="69" applyNumberFormat="1" applyFont="1" applyFill="1" applyAlignment="1">
      <alignment horizontal="left" vertical="center"/>
      <protection/>
    </xf>
    <xf numFmtId="178" fontId="9" fillId="0" borderId="0" xfId="69" applyNumberFormat="1" applyFont="1" applyFill="1" applyAlignment="1">
      <alignment vertical="center"/>
      <protection/>
    </xf>
    <xf numFmtId="41" fontId="9" fillId="0" borderId="0" xfId="69" applyNumberFormat="1" applyFont="1" applyFill="1" applyAlignment="1">
      <alignment horizontal="left" vertical="center"/>
      <protection/>
    </xf>
    <xf numFmtId="0" fontId="9" fillId="0" borderId="0" xfId="69" applyFont="1" applyFill="1" applyAlignment="1">
      <alignment vertical="center"/>
      <protection/>
    </xf>
    <xf numFmtId="0" fontId="9" fillId="0" borderId="0" xfId="69" applyFont="1" applyFill="1" applyBorder="1" applyAlignment="1">
      <alignment vertical="center"/>
      <protection/>
    </xf>
    <xf numFmtId="183" fontId="9" fillId="0" borderId="0" xfId="69" applyNumberFormat="1" applyFont="1" applyFill="1" applyAlignment="1">
      <alignment vertical="center"/>
      <protection/>
    </xf>
    <xf numFmtId="178" fontId="9" fillId="0" borderId="0" xfId="69" applyNumberFormat="1" applyFont="1" applyFill="1" applyAlignment="1">
      <alignment horizontal="left"/>
      <protection/>
    </xf>
    <xf numFmtId="0" fontId="11" fillId="0" borderId="0" xfId="69" applyFont="1" applyFill="1" applyAlignment="1">
      <alignment vertical="center"/>
      <protection/>
    </xf>
    <xf numFmtId="0" fontId="19" fillId="0" borderId="0" xfId="69" applyFont="1" applyFill="1" applyAlignment="1">
      <alignment vertical="center"/>
      <protection/>
    </xf>
    <xf numFmtId="182" fontId="6" fillId="0" borderId="0" xfId="69" applyNumberFormat="1" applyFont="1" applyFill="1" applyAlignment="1">
      <alignment horizontal="right" vertical="center"/>
      <protection/>
    </xf>
    <xf numFmtId="182" fontId="8" fillId="0" borderId="0" xfId="69" applyNumberFormat="1" applyFont="1" applyFill="1" applyAlignment="1">
      <alignment horizontal="right" vertical="center"/>
      <protection/>
    </xf>
    <xf numFmtId="0" fontId="8" fillId="0" borderId="14" xfId="69" applyFont="1" applyFill="1" applyBorder="1" applyAlignment="1">
      <alignment horizontal="center" vertical="center" wrapText="1"/>
      <protection/>
    </xf>
    <xf numFmtId="182" fontId="8" fillId="0" borderId="18" xfId="69" applyNumberFormat="1" applyFont="1" applyFill="1" applyBorder="1" applyAlignment="1">
      <alignment vertical="center"/>
      <protection/>
    </xf>
    <xf numFmtId="182" fontId="8" fillId="0" borderId="0" xfId="69" applyNumberFormat="1" applyFont="1" applyFill="1" applyBorder="1" applyAlignment="1">
      <alignment horizontal="right" vertical="center"/>
      <protection/>
    </xf>
    <xf numFmtId="182" fontId="8" fillId="0" borderId="15" xfId="69" applyNumberFormat="1" applyFont="1" applyFill="1" applyBorder="1" applyAlignment="1">
      <alignment vertical="center"/>
      <protection/>
    </xf>
    <xf numFmtId="0" fontId="9" fillId="0" borderId="0" xfId="69" applyNumberFormat="1" applyFont="1" applyFill="1" applyAlignment="1">
      <alignment vertical="center"/>
      <protection/>
    </xf>
    <xf numFmtId="183" fontId="8" fillId="0" borderId="15" xfId="69" applyNumberFormat="1" applyFont="1" applyFill="1" applyBorder="1" applyAlignment="1">
      <alignment vertical="center"/>
      <protection/>
    </xf>
    <xf numFmtId="3" fontId="8" fillId="0" borderId="22" xfId="69" applyNumberFormat="1" applyFont="1" applyFill="1" applyBorder="1" applyAlignment="1">
      <alignment vertical="center" wrapText="1"/>
      <protection/>
    </xf>
    <xf numFmtId="0" fontId="8" fillId="0" borderId="22" xfId="69" applyFont="1" applyFill="1" applyBorder="1" applyAlignment="1">
      <alignment vertical="center"/>
      <protection/>
    </xf>
    <xf numFmtId="183" fontId="8" fillId="0" borderId="13" xfId="69" applyNumberFormat="1" applyFont="1" applyFill="1" applyBorder="1" applyAlignment="1">
      <alignment vertical="center"/>
      <protection/>
    </xf>
    <xf numFmtId="182" fontId="8" fillId="0" borderId="16" xfId="69" applyNumberFormat="1" applyFont="1" applyFill="1" applyBorder="1" applyAlignment="1">
      <alignment vertical="center"/>
      <protection/>
    </xf>
    <xf numFmtId="183" fontId="8" fillId="0" borderId="16" xfId="69" applyNumberFormat="1" applyFont="1" applyFill="1" applyBorder="1" applyAlignment="1">
      <alignment vertical="center"/>
      <protection/>
    </xf>
    <xf numFmtId="180" fontId="8" fillId="0" borderId="0" xfId="69" applyNumberFormat="1" applyFont="1" applyFill="1" applyBorder="1" applyAlignment="1">
      <alignment horizontal="left" vertical="center"/>
      <protection/>
    </xf>
    <xf numFmtId="0" fontId="0" fillId="0" borderId="0" xfId="69" applyFont="1" applyFill="1" applyAlignment="1">
      <alignment vertical="center"/>
      <protection/>
    </xf>
    <xf numFmtId="182" fontId="0" fillId="0" borderId="0" xfId="69" applyNumberFormat="1" applyFont="1" applyFill="1" applyAlignment="1">
      <alignment horizontal="right" vertical="center"/>
      <protection/>
    </xf>
    <xf numFmtId="0" fontId="7" fillId="0" borderId="0" xfId="69" applyFont="1" applyFill="1" applyAlignment="1">
      <alignment vertical="center"/>
      <protection/>
    </xf>
    <xf numFmtId="0" fontId="8" fillId="0" borderId="0" xfId="69" applyFont="1" applyFill="1">
      <alignment/>
      <protection/>
    </xf>
    <xf numFmtId="0" fontId="8" fillId="0" borderId="22" xfId="69" applyFont="1" applyFill="1" applyBorder="1" applyAlignment="1">
      <alignment horizontal="center" vertical="center"/>
      <protection/>
    </xf>
    <xf numFmtId="182" fontId="8" fillId="0" borderId="0" xfId="51" applyNumberFormat="1" applyFont="1" applyFill="1" applyBorder="1" applyAlignment="1">
      <alignment vertical="center"/>
    </xf>
    <xf numFmtId="3" fontId="8" fillId="0" borderId="22" xfId="69" applyNumberFormat="1" applyFont="1" applyFill="1" applyBorder="1" applyAlignment="1">
      <alignment horizontal="center" vertical="center"/>
      <protection/>
    </xf>
    <xf numFmtId="183" fontId="8" fillId="0" borderId="0" xfId="69" applyNumberFormat="1" applyFont="1" applyFill="1" applyAlignment="1">
      <alignment vertical="center"/>
      <protection/>
    </xf>
    <xf numFmtId="185" fontId="8" fillId="0" borderId="0" xfId="69" applyNumberFormat="1" applyFont="1" applyFill="1" applyAlignment="1">
      <alignment vertical="center"/>
      <protection/>
    </xf>
    <xf numFmtId="3" fontId="8" fillId="0" borderId="0" xfId="69" applyNumberFormat="1" applyFont="1" applyFill="1" applyAlignment="1">
      <alignment vertical="center"/>
      <protection/>
    </xf>
    <xf numFmtId="0" fontId="8" fillId="0" borderId="22" xfId="69" applyFont="1" applyFill="1" applyBorder="1" applyAlignment="1">
      <alignment horizontal="left" vertical="center"/>
      <protection/>
    </xf>
    <xf numFmtId="0" fontId="8" fillId="0" borderId="0" xfId="69" applyFont="1" applyFill="1" applyBorder="1" applyAlignment="1">
      <alignment horizontal="left" vertical="center"/>
      <protection/>
    </xf>
    <xf numFmtId="0" fontId="8" fillId="0" borderId="23" xfId="69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left"/>
      <protection/>
    </xf>
    <xf numFmtId="0" fontId="8" fillId="0" borderId="0" xfId="69" applyFont="1" applyFill="1" applyAlignment="1">
      <alignment horizontal="left" vertical="center"/>
      <protection/>
    </xf>
    <xf numFmtId="182" fontId="9" fillId="0" borderId="0" xfId="69" applyNumberFormat="1" applyFont="1" applyFill="1" applyAlignment="1">
      <alignment vertical="center"/>
      <protection/>
    </xf>
    <xf numFmtId="182" fontId="9" fillId="0" borderId="0" xfId="69" applyNumberFormat="1" applyFont="1" applyFill="1">
      <alignment/>
      <protection/>
    </xf>
    <xf numFmtId="0" fontId="6" fillId="0" borderId="14" xfId="69" applyFont="1" applyFill="1" applyBorder="1" applyAlignment="1">
      <alignment horizontal="center" vertical="center"/>
      <protection/>
    </xf>
    <xf numFmtId="41" fontId="6" fillId="0" borderId="0" xfId="51" applyNumberFormat="1" applyFont="1" applyFill="1" applyBorder="1" applyAlignment="1">
      <alignment vertical="center"/>
    </xf>
    <xf numFmtId="41" fontId="6" fillId="0" borderId="0" xfId="69" applyNumberFormat="1" applyFont="1" applyFill="1" applyBorder="1" applyAlignment="1">
      <alignment horizontal="right" vertical="center"/>
      <protection/>
    </xf>
    <xf numFmtId="0" fontId="6" fillId="0" borderId="22" xfId="69" applyFont="1" applyFill="1" applyBorder="1" applyAlignment="1">
      <alignment vertical="center"/>
      <protection/>
    </xf>
    <xf numFmtId="41" fontId="6" fillId="0" borderId="13" xfId="51" applyNumberFormat="1" applyFont="1" applyFill="1" applyBorder="1" applyAlignment="1">
      <alignment vertical="center"/>
    </xf>
    <xf numFmtId="41" fontId="6" fillId="0" borderId="16" xfId="51" applyNumberFormat="1" applyFont="1" applyFill="1" applyBorder="1" applyAlignment="1">
      <alignment vertical="center"/>
    </xf>
    <xf numFmtId="41" fontId="6" fillId="0" borderId="16" xfId="51" applyNumberFormat="1" applyFont="1" applyFill="1" applyBorder="1" applyAlignment="1">
      <alignment horizontal="right" vertical="center"/>
    </xf>
    <xf numFmtId="41" fontId="2" fillId="0" borderId="0" xfId="51" applyNumberFormat="1" applyFont="1" applyFill="1" applyBorder="1" applyAlignment="1">
      <alignment vertical="center"/>
    </xf>
    <xf numFmtId="0" fontId="2" fillId="0" borderId="0" xfId="69" applyFont="1" applyFill="1" applyAlignment="1">
      <alignment horizontal="left"/>
      <protection/>
    </xf>
    <xf numFmtId="0" fontId="6" fillId="0" borderId="12" xfId="69" applyFont="1" applyFill="1" applyBorder="1" applyAlignment="1">
      <alignment horizontal="center" vertical="center" wrapText="1"/>
      <protection/>
    </xf>
    <xf numFmtId="0" fontId="6" fillId="0" borderId="17" xfId="69" applyFont="1" applyFill="1" applyBorder="1" applyAlignment="1">
      <alignment horizontal="center" vertical="center"/>
      <protection/>
    </xf>
    <xf numFmtId="0" fontId="6" fillId="0" borderId="12" xfId="69" applyFont="1" applyFill="1" applyBorder="1" applyAlignment="1">
      <alignment vertical="center" wrapText="1"/>
      <protection/>
    </xf>
    <xf numFmtId="41" fontId="6" fillId="0" borderId="22" xfId="69" applyNumberFormat="1" applyFont="1" applyFill="1" applyBorder="1" applyAlignment="1">
      <alignment horizontal="center" vertical="center"/>
      <protection/>
    </xf>
    <xf numFmtId="41" fontId="6" fillId="0" borderId="22" xfId="69" applyNumberFormat="1" applyFont="1" applyFill="1" applyBorder="1" applyAlignment="1">
      <alignment horizontal="left" vertical="center"/>
      <protection/>
    </xf>
    <xf numFmtId="41" fontId="6" fillId="0" borderId="15" xfId="69" applyNumberFormat="1" applyFont="1" applyFill="1" applyBorder="1" applyAlignment="1">
      <alignment horizontal="right" vertical="center"/>
      <protection/>
    </xf>
    <xf numFmtId="41" fontId="6" fillId="0" borderId="23" xfId="69" applyNumberFormat="1" applyFont="1" applyFill="1" applyBorder="1" applyAlignment="1">
      <alignment horizontal="center" vertical="center"/>
      <protection/>
    </xf>
    <xf numFmtId="41" fontId="6" fillId="0" borderId="13" xfId="69" applyNumberFormat="1" applyFont="1" applyFill="1" applyBorder="1" applyAlignment="1">
      <alignment horizontal="right" vertical="center"/>
      <protection/>
    </xf>
    <xf numFmtId="41" fontId="6" fillId="0" borderId="0" xfId="69" applyNumberFormat="1" applyFont="1" applyFill="1" applyAlignment="1">
      <alignment horizontal="left" vertical="center"/>
      <protection/>
    </xf>
    <xf numFmtId="0" fontId="24" fillId="0" borderId="0" xfId="69" applyFont="1" applyFill="1" applyAlignment="1">
      <alignment horizontal="left"/>
      <protection/>
    </xf>
    <xf numFmtId="0" fontId="6" fillId="0" borderId="0" xfId="69" applyFont="1" applyFill="1" applyAlignment="1">
      <alignment vertical="center" wrapText="1"/>
      <protection/>
    </xf>
    <xf numFmtId="182" fontId="6" fillId="0" borderId="0" xfId="69" applyNumberFormat="1" applyFont="1" applyFill="1" applyAlignment="1">
      <alignment vertical="center"/>
      <protection/>
    </xf>
    <xf numFmtId="183" fontId="6" fillId="0" borderId="15" xfId="69" applyNumberFormat="1" applyFont="1" applyFill="1" applyBorder="1" applyAlignment="1">
      <alignment vertical="center"/>
      <protection/>
    </xf>
    <xf numFmtId="182" fontId="6" fillId="0" borderId="0" xfId="69" applyNumberFormat="1" applyFont="1" applyFill="1" applyBorder="1" applyAlignment="1">
      <alignment horizontal="right" vertical="center"/>
      <protection/>
    </xf>
    <xf numFmtId="183" fontId="6" fillId="0" borderId="13" xfId="69" applyNumberFormat="1" applyFont="1" applyFill="1" applyBorder="1" applyAlignment="1">
      <alignment vertical="center"/>
      <protection/>
    </xf>
    <xf numFmtId="182" fontId="6" fillId="0" borderId="16" xfId="69" applyNumberFormat="1" applyFont="1" applyFill="1" applyBorder="1" applyAlignment="1">
      <alignment vertical="center"/>
      <protection/>
    </xf>
    <xf numFmtId="182" fontId="6" fillId="0" borderId="16" xfId="69" applyNumberFormat="1" applyFont="1" applyFill="1" applyBorder="1" applyAlignment="1">
      <alignment horizontal="right" vertical="center"/>
      <protection/>
    </xf>
    <xf numFmtId="0" fontId="20" fillId="0" borderId="0" xfId="69" applyFont="1" applyFill="1">
      <alignment/>
      <protection/>
    </xf>
    <xf numFmtId="0" fontId="6" fillId="0" borderId="0" xfId="69" applyFont="1" applyFill="1" applyBorder="1">
      <alignment/>
      <protection/>
    </xf>
    <xf numFmtId="3" fontId="14" fillId="0" borderId="0" xfId="69" applyNumberFormat="1" applyFont="1" applyFill="1" applyAlignment="1">
      <alignment vertical="center"/>
      <protection/>
    </xf>
    <xf numFmtId="3" fontId="14" fillId="0" borderId="12" xfId="69" applyNumberFormat="1" applyFont="1" applyFill="1" applyBorder="1" applyAlignment="1">
      <alignment horizontal="center" vertical="center"/>
      <protection/>
    </xf>
    <xf numFmtId="3" fontId="14" fillId="0" borderId="21" xfId="69" applyNumberFormat="1" applyFont="1" applyFill="1" applyBorder="1" applyAlignment="1">
      <alignment horizontal="center" vertical="center"/>
      <protection/>
    </xf>
    <xf numFmtId="3" fontId="14" fillId="0" borderId="0" xfId="69" applyNumberFormat="1" applyFont="1" applyFill="1" applyAlignment="1">
      <alignment horizontal="center" vertical="center"/>
      <protection/>
    </xf>
    <xf numFmtId="3" fontId="14" fillId="0" borderId="14" xfId="69" applyNumberFormat="1" applyFont="1" applyFill="1" applyBorder="1" applyAlignment="1">
      <alignment horizontal="center" vertical="center"/>
      <protection/>
    </xf>
    <xf numFmtId="3" fontId="14" fillId="0" borderId="25" xfId="69" applyNumberFormat="1" applyFont="1" applyFill="1" applyBorder="1" applyAlignment="1">
      <alignment horizontal="center" vertical="center"/>
      <protection/>
    </xf>
    <xf numFmtId="3" fontId="14" fillId="0" borderId="22" xfId="69" applyNumberFormat="1" applyFont="1" applyFill="1" applyBorder="1" applyAlignment="1">
      <alignment horizontal="center" vertical="center"/>
      <protection/>
    </xf>
    <xf numFmtId="3" fontId="14" fillId="0" borderId="0" xfId="69" applyNumberFormat="1" applyFont="1" applyFill="1" applyBorder="1" applyAlignment="1">
      <alignment vertical="center"/>
      <protection/>
    </xf>
    <xf numFmtId="183" fontId="14" fillId="0" borderId="0" xfId="69" applyNumberFormat="1" applyFont="1" applyFill="1" applyBorder="1" applyAlignment="1">
      <alignment vertical="center"/>
      <protection/>
    </xf>
    <xf numFmtId="183" fontId="14" fillId="0" borderId="0" xfId="69" applyNumberFormat="1" applyFont="1" applyFill="1" applyAlignment="1">
      <alignment vertical="center"/>
      <protection/>
    </xf>
    <xf numFmtId="3" fontId="14" fillId="0" borderId="23" xfId="69" applyNumberFormat="1" applyFont="1" applyFill="1" applyBorder="1" applyAlignment="1">
      <alignment horizontal="center" vertical="center"/>
      <protection/>
    </xf>
    <xf numFmtId="183" fontId="14" fillId="0" borderId="13" xfId="69" applyNumberFormat="1" applyFont="1" applyFill="1" applyBorder="1" applyAlignment="1">
      <alignment vertical="center"/>
      <protection/>
    </xf>
    <xf numFmtId="183" fontId="14" fillId="0" borderId="16" xfId="69" applyNumberFormat="1" applyFont="1" applyFill="1" applyBorder="1" applyAlignment="1">
      <alignment vertical="center"/>
      <protection/>
    </xf>
    <xf numFmtId="3" fontId="14" fillId="0" borderId="16" xfId="69" applyNumberFormat="1" applyFont="1" applyFill="1" applyBorder="1" applyAlignment="1">
      <alignment vertical="center"/>
      <protection/>
    </xf>
    <xf numFmtId="3" fontId="14" fillId="0" borderId="0" xfId="69" applyNumberFormat="1" applyFont="1" applyFill="1" applyAlignment="1">
      <alignment/>
      <protection/>
    </xf>
    <xf numFmtId="182" fontId="0" fillId="0" borderId="0" xfId="69" applyNumberFormat="1" applyFont="1" applyFill="1" applyAlignment="1">
      <alignment horizontal="right"/>
      <protection/>
    </xf>
    <xf numFmtId="0" fontId="0" fillId="0" borderId="0" xfId="69" applyFont="1" applyFill="1" applyAlignment="1">
      <alignment horizontal="right"/>
      <protection/>
    </xf>
    <xf numFmtId="0" fontId="0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vertical="center"/>
      <protection/>
    </xf>
    <xf numFmtId="3" fontId="8" fillId="0" borderId="12" xfId="69" applyNumberFormat="1" applyFont="1" applyFill="1" applyBorder="1" applyAlignment="1">
      <alignment horizontal="center" vertical="center"/>
      <protection/>
    </xf>
    <xf numFmtId="3" fontId="8" fillId="0" borderId="21" xfId="69" applyNumberFormat="1" applyFont="1" applyFill="1" applyBorder="1" applyAlignment="1">
      <alignment horizontal="center" vertical="center"/>
      <protection/>
    </xf>
    <xf numFmtId="3" fontId="8" fillId="0" borderId="12" xfId="69" applyNumberFormat="1" applyFont="1" applyFill="1" applyBorder="1" applyAlignment="1">
      <alignment horizontal="center" vertical="center" wrapText="1"/>
      <protection/>
    </xf>
    <xf numFmtId="3" fontId="8" fillId="0" borderId="0" xfId="69" applyNumberFormat="1" applyFont="1" applyFill="1" applyBorder="1" applyAlignment="1">
      <alignment horizontal="right" vertical="center"/>
      <protection/>
    </xf>
    <xf numFmtId="3" fontId="8" fillId="0" borderId="0" xfId="69" applyNumberFormat="1" applyFont="1" applyFill="1" applyAlignment="1">
      <alignment horizontal="right" vertical="center"/>
      <protection/>
    </xf>
    <xf numFmtId="184" fontId="8" fillId="0" borderId="0" xfId="69" applyNumberFormat="1" applyFont="1" applyFill="1" applyBorder="1" applyAlignment="1">
      <alignment horizontal="right" vertical="center"/>
      <protection/>
    </xf>
    <xf numFmtId="183" fontId="8" fillId="0" borderId="0" xfId="69" applyNumberFormat="1" applyFont="1" applyFill="1" applyBorder="1" applyAlignment="1">
      <alignment horizontal="right" vertical="center"/>
      <protection/>
    </xf>
    <xf numFmtId="187" fontId="8" fillId="0" borderId="0" xfId="69" applyNumberFormat="1" applyFont="1" applyFill="1" applyAlignment="1">
      <alignment vertical="center"/>
      <protection/>
    </xf>
    <xf numFmtId="3" fontId="8" fillId="0" borderId="0" xfId="69" applyNumberFormat="1" applyFont="1" applyFill="1" applyAlignment="1">
      <alignment horizontal="left" vertical="center"/>
      <protection/>
    </xf>
    <xf numFmtId="188" fontId="8" fillId="0" borderId="0" xfId="69" applyNumberFormat="1" applyFont="1" applyFill="1" applyBorder="1" applyAlignment="1">
      <alignment horizontal="right" vertical="center"/>
      <protection/>
    </xf>
    <xf numFmtId="183" fontId="8" fillId="0" borderId="15" xfId="69" applyNumberFormat="1" applyFont="1" applyFill="1" applyBorder="1" applyAlignment="1">
      <alignment horizontal="right" vertical="center"/>
      <protection/>
    </xf>
    <xf numFmtId="187" fontId="8" fillId="0" borderId="0" xfId="69" applyNumberFormat="1" applyFont="1" applyFill="1" applyBorder="1" applyAlignment="1">
      <alignment vertical="center"/>
      <protection/>
    </xf>
    <xf numFmtId="3" fontId="8" fillId="0" borderId="23" xfId="69" applyNumberFormat="1" applyFont="1" applyFill="1" applyBorder="1" applyAlignment="1">
      <alignment horizontal="center" vertical="center"/>
      <protection/>
    </xf>
    <xf numFmtId="183" fontId="8" fillId="0" borderId="13" xfId="69" applyNumberFormat="1" applyFont="1" applyFill="1" applyBorder="1" applyAlignment="1">
      <alignment horizontal="right" vertical="center"/>
      <protection/>
    </xf>
    <xf numFmtId="183" fontId="8" fillId="0" borderId="16" xfId="69" applyNumberFormat="1" applyFont="1" applyFill="1" applyBorder="1" applyAlignment="1">
      <alignment horizontal="right" vertical="center"/>
      <protection/>
    </xf>
    <xf numFmtId="3" fontId="8" fillId="0" borderId="16" xfId="69" applyNumberFormat="1" applyFont="1" applyFill="1" applyBorder="1" applyAlignment="1">
      <alignment vertical="center"/>
      <protection/>
    </xf>
    <xf numFmtId="3" fontId="8" fillId="0" borderId="16" xfId="69" applyNumberFormat="1" applyFont="1" applyFill="1" applyBorder="1" applyAlignment="1">
      <alignment horizontal="right" vertical="center"/>
      <protection/>
    </xf>
    <xf numFmtId="187" fontId="8" fillId="0" borderId="16" xfId="69" applyNumberFormat="1" applyFont="1" applyFill="1" applyBorder="1" applyAlignment="1">
      <alignment vertical="center"/>
      <protection/>
    </xf>
    <xf numFmtId="3" fontId="8" fillId="0" borderId="0" xfId="69" applyNumberFormat="1" applyFont="1" applyFill="1" applyAlignment="1">
      <alignment horizontal="left"/>
      <protection/>
    </xf>
    <xf numFmtId="3" fontId="8" fillId="0" borderId="0" xfId="69" applyNumberFormat="1" applyFont="1" applyFill="1">
      <alignment/>
      <protection/>
    </xf>
    <xf numFmtId="0" fontId="9" fillId="0" borderId="0" xfId="69" applyFont="1" applyFill="1" applyAlignment="1">
      <alignment horizontal="left"/>
      <protection/>
    </xf>
    <xf numFmtId="0" fontId="8" fillId="0" borderId="0" xfId="69" applyFont="1" applyFill="1" applyBorder="1">
      <alignment/>
      <protection/>
    </xf>
    <xf numFmtId="0" fontId="7" fillId="0" borderId="0" xfId="69" applyFont="1" applyFill="1" applyBorder="1" applyAlignment="1">
      <alignment horizontal="left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14" fillId="0" borderId="0" xfId="69" applyFont="1" applyBorder="1" applyAlignment="1">
      <alignment vertical="center"/>
      <protection/>
    </xf>
    <xf numFmtId="0" fontId="9" fillId="0" borderId="0" xfId="69" applyFont="1">
      <alignment/>
      <protection/>
    </xf>
    <xf numFmtId="0" fontId="0" fillId="0" borderId="0" xfId="69" applyFont="1">
      <alignment/>
      <protection/>
    </xf>
    <xf numFmtId="41" fontId="6" fillId="0" borderId="19" xfId="69" applyNumberFormat="1" applyFont="1" applyFill="1" applyBorder="1" applyAlignment="1">
      <alignment vertical="center"/>
      <protection/>
    </xf>
    <xf numFmtId="41" fontId="6" fillId="0" borderId="0" xfId="68" applyNumberFormat="1" applyFont="1" applyFill="1" applyAlignment="1">
      <alignment/>
    </xf>
    <xf numFmtId="41" fontId="6" fillId="0" borderId="0" xfId="69" applyNumberFormat="1" applyFont="1" applyFill="1" applyAlignment="1">
      <alignment horizontal="left"/>
      <protection/>
    </xf>
    <xf numFmtId="0" fontId="0" fillId="0" borderId="0" xfId="69" applyFont="1" applyFill="1" applyBorder="1">
      <alignment/>
      <protection/>
    </xf>
    <xf numFmtId="41" fontId="0" fillId="0" borderId="0" xfId="69" applyNumberFormat="1" applyFont="1" applyFill="1">
      <alignment/>
      <protection/>
    </xf>
    <xf numFmtId="41" fontId="0" fillId="0" borderId="0" xfId="69" applyNumberFormat="1" applyFont="1" applyFill="1" applyAlignment="1">
      <alignment horizontal="left"/>
      <protection/>
    </xf>
    <xf numFmtId="0" fontId="6" fillId="0" borderId="0" xfId="69" applyFont="1" applyAlignment="1">
      <alignment horizontal="left" vertical="center"/>
      <protection/>
    </xf>
    <xf numFmtId="0" fontId="6" fillId="0" borderId="0" xfId="69" applyFont="1" applyAlignment="1">
      <alignment vertical="center"/>
      <protection/>
    </xf>
    <xf numFmtId="0" fontId="7" fillId="0" borderId="0" xfId="69" applyFont="1" applyAlignment="1">
      <alignment horizontal="left" vertical="center"/>
      <protection/>
    </xf>
    <xf numFmtId="186" fontId="6" fillId="0" borderId="0" xfId="69" applyNumberFormat="1" applyFont="1" applyAlignment="1">
      <alignment vertical="center"/>
      <protection/>
    </xf>
    <xf numFmtId="0" fontId="6" fillId="0" borderId="0" xfId="69" applyFont="1" applyAlignment="1">
      <alignment horizontal="left" vertical="top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14" xfId="69" applyFont="1" applyBorder="1" applyAlignment="1">
      <alignment horizontal="left" vertical="center"/>
      <protection/>
    </xf>
    <xf numFmtId="0" fontId="6" fillId="0" borderId="21" xfId="69" applyFont="1" applyBorder="1" applyAlignment="1">
      <alignment horizontal="center" vertical="center"/>
      <protection/>
    </xf>
    <xf numFmtId="0" fontId="6" fillId="0" borderId="22" xfId="69" applyFont="1" applyBorder="1" applyAlignment="1">
      <alignment horizontal="center" vertical="center"/>
      <protection/>
    </xf>
    <xf numFmtId="3" fontId="6" fillId="0" borderId="0" xfId="69" applyNumberFormat="1" applyFont="1" applyBorder="1" applyAlignment="1">
      <alignment vertical="center"/>
      <protection/>
    </xf>
    <xf numFmtId="186" fontId="6" fillId="0" borderId="22" xfId="69" applyNumberFormat="1" applyFont="1" applyBorder="1" applyAlignment="1">
      <alignment horizontal="center" vertical="center"/>
      <protection/>
    </xf>
    <xf numFmtId="183" fontId="6" fillId="0" borderId="0" xfId="69" applyNumberFormat="1" applyFont="1" applyBorder="1" applyAlignment="1">
      <alignment vertical="center"/>
      <protection/>
    </xf>
    <xf numFmtId="182" fontId="6" fillId="0" borderId="0" xfId="69" applyNumberFormat="1" applyFont="1" applyAlignment="1">
      <alignment vertical="center"/>
      <protection/>
    </xf>
    <xf numFmtId="186" fontId="6" fillId="0" borderId="22" xfId="69" applyNumberFormat="1" applyFont="1" applyBorder="1" applyAlignment="1">
      <alignment vertical="center"/>
      <protection/>
    </xf>
    <xf numFmtId="182" fontId="6" fillId="0" borderId="0" xfId="69" applyNumberFormat="1" applyFont="1" applyBorder="1" applyAlignment="1">
      <alignment vertical="center"/>
      <protection/>
    </xf>
    <xf numFmtId="0" fontId="6" fillId="0" borderId="23" xfId="69" applyFont="1" applyBorder="1" applyAlignment="1">
      <alignment horizontal="center" vertical="center"/>
      <protection/>
    </xf>
    <xf numFmtId="183" fontId="6" fillId="0" borderId="13" xfId="69" applyNumberFormat="1" applyFont="1" applyBorder="1" applyAlignment="1">
      <alignment vertical="center"/>
      <protection/>
    </xf>
    <xf numFmtId="183" fontId="6" fillId="0" borderId="16" xfId="69" applyNumberFormat="1" applyFont="1" applyBorder="1" applyAlignment="1">
      <alignment vertical="center"/>
      <protection/>
    </xf>
    <xf numFmtId="182" fontId="6" fillId="0" borderId="16" xfId="69" applyNumberFormat="1" applyFont="1" applyBorder="1" applyAlignment="1">
      <alignment vertical="center"/>
      <protection/>
    </xf>
    <xf numFmtId="182" fontId="6" fillId="0" borderId="16" xfId="69" applyNumberFormat="1" applyFont="1" applyBorder="1" applyAlignment="1">
      <alignment horizontal="right" vertical="center"/>
      <protection/>
    </xf>
    <xf numFmtId="0" fontId="6" fillId="0" borderId="0" xfId="69" applyFont="1" applyAlignment="1">
      <alignment horizontal="left"/>
      <protection/>
    </xf>
    <xf numFmtId="3" fontId="6" fillId="0" borderId="0" xfId="69" applyNumberFormat="1" applyFont="1" applyBorder="1" applyAlignment="1">
      <alignment horizontal="right" vertical="center"/>
      <protection/>
    </xf>
    <xf numFmtId="0" fontId="6" fillId="0" borderId="0" xfId="69" applyFont="1" applyBorder="1" applyAlignment="1">
      <alignment horizontal="center" vertical="center"/>
      <protection/>
    </xf>
    <xf numFmtId="186" fontId="0" fillId="0" borderId="0" xfId="69" applyNumberFormat="1" applyFont="1">
      <alignment/>
      <protection/>
    </xf>
    <xf numFmtId="182" fontId="8" fillId="0" borderId="0" xfId="69" applyNumberFormat="1" applyFont="1" applyFill="1" applyAlignment="1">
      <alignment vertical="center"/>
      <protection/>
    </xf>
    <xf numFmtId="182" fontId="6" fillId="0" borderId="0" xfId="69" applyNumberFormat="1" applyFont="1" applyFill="1" applyAlignment="1">
      <alignment horizontal="left" vertical="center"/>
      <protection/>
    </xf>
    <xf numFmtId="182" fontId="2" fillId="0" borderId="0" xfId="69" applyNumberFormat="1" applyFont="1" applyFill="1" applyAlignment="1">
      <alignment vertical="center"/>
      <protection/>
    </xf>
    <xf numFmtId="182" fontId="2" fillId="0" borderId="0" xfId="69" applyNumberFormat="1" applyFont="1" applyFill="1" applyAlignment="1">
      <alignment horizontal="left" vertical="center"/>
      <protection/>
    </xf>
    <xf numFmtId="182" fontId="6" fillId="0" borderId="12" xfId="69" applyNumberFormat="1" applyFont="1" applyFill="1" applyBorder="1" applyAlignment="1">
      <alignment horizontal="center" vertical="center"/>
      <protection/>
    </xf>
    <xf numFmtId="182" fontId="6" fillId="0" borderId="21" xfId="69" applyNumberFormat="1" applyFont="1" applyFill="1" applyBorder="1" applyAlignment="1">
      <alignment horizontal="center" vertical="center"/>
      <protection/>
    </xf>
    <xf numFmtId="182" fontId="6" fillId="0" borderId="22" xfId="69" applyNumberFormat="1" applyFont="1" applyFill="1" applyBorder="1" applyAlignment="1">
      <alignment horizontal="center" vertical="center"/>
      <protection/>
    </xf>
    <xf numFmtId="182" fontId="6" fillId="0" borderId="22" xfId="69" applyNumberFormat="1" applyFont="1" applyFill="1" applyBorder="1" applyAlignment="1">
      <alignment horizontal="left" vertical="center"/>
      <protection/>
    </xf>
    <xf numFmtId="182" fontId="6" fillId="0" borderId="13" xfId="69" applyNumberFormat="1" applyFont="1" applyFill="1" applyBorder="1" applyAlignment="1">
      <alignment vertical="center"/>
      <protection/>
    </xf>
    <xf numFmtId="0" fontId="6" fillId="0" borderId="13" xfId="69" applyFont="1" applyFill="1" applyBorder="1" applyAlignment="1">
      <alignment horizontal="center" vertical="center"/>
      <protection/>
    </xf>
    <xf numFmtId="190" fontId="6" fillId="0" borderId="19" xfId="68" applyNumberFormat="1" applyFont="1" applyFill="1" applyBorder="1" applyAlignment="1">
      <alignment vertical="center"/>
    </xf>
    <xf numFmtId="190" fontId="6" fillId="0" borderId="0" xfId="68" applyNumberFormat="1" applyFont="1" applyFill="1" applyBorder="1" applyAlignment="1">
      <alignment vertical="center"/>
    </xf>
    <xf numFmtId="191" fontId="6" fillId="0" borderId="0" xfId="69" applyNumberFormat="1" applyFont="1" applyFill="1" applyBorder="1" applyAlignment="1">
      <alignment vertical="center"/>
      <protection/>
    </xf>
    <xf numFmtId="192" fontId="6" fillId="0" borderId="0" xfId="69" applyNumberFormat="1" applyFont="1" applyFill="1" applyBorder="1" applyAlignment="1">
      <alignment vertical="center"/>
      <protection/>
    </xf>
    <xf numFmtId="193" fontId="6" fillId="0" borderId="0" xfId="69" applyNumberFormat="1" applyFont="1" applyFill="1" applyBorder="1" applyAlignment="1">
      <alignment vertical="center"/>
      <protection/>
    </xf>
    <xf numFmtId="0" fontId="6" fillId="0" borderId="22" xfId="69" applyFont="1" applyFill="1" applyBorder="1" applyAlignment="1">
      <alignment horizontal="left" vertical="center"/>
      <protection/>
    </xf>
    <xf numFmtId="192" fontId="6" fillId="0" borderId="0" xfId="69" applyNumberFormat="1" applyFont="1" applyFill="1" applyBorder="1" applyAlignment="1">
      <alignment horizontal="left" vertical="center"/>
      <protection/>
    </xf>
    <xf numFmtId="192" fontId="6" fillId="0" borderId="0" xfId="51" applyNumberFormat="1" applyFont="1" applyFill="1" applyBorder="1" applyAlignment="1">
      <alignment horizontal="right" vertical="center"/>
    </xf>
    <xf numFmtId="192" fontId="6" fillId="0" borderId="16" xfId="69" applyNumberFormat="1" applyFont="1" applyFill="1" applyBorder="1" applyAlignment="1">
      <alignment vertical="center"/>
      <protection/>
    </xf>
    <xf numFmtId="193" fontId="6" fillId="0" borderId="16" xfId="69" applyNumberFormat="1" applyFont="1" applyFill="1" applyBorder="1" applyAlignment="1">
      <alignment vertical="center"/>
      <protection/>
    </xf>
    <xf numFmtId="192" fontId="6" fillId="0" borderId="16" xfId="51" applyNumberFormat="1" applyFont="1" applyFill="1" applyBorder="1" applyAlignment="1">
      <alignment horizontal="right" vertical="center"/>
    </xf>
    <xf numFmtId="0" fontId="8" fillId="0" borderId="0" xfId="69" applyFont="1" applyFill="1" applyAlignment="1">
      <alignment horizontal="left" vertical="top"/>
      <protection/>
    </xf>
    <xf numFmtId="0" fontId="8" fillId="0" borderId="22" xfId="69" applyFont="1" applyFill="1" applyBorder="1" applyAlignment="1">
      <alignment horizontal="center" vertical="center" wrapText="1"/>
      <protection/>
    </xf>
    <xf numFmtId="43" fontId="8" fillId="0" borderId="0" xfId="69" applyNumberFormat="1" applyFont="1" applyFill="1" applyAlignment="1">
      <alignment vertical="center"/>
      <protection/>
    </xf>
    <xf numFmtId="41" fontId="8" fillId="0" borderId="0" xfId="51" applyNumberFormat="1" applyFont="1" applyFill="1" applyAlignment="1">
      <alignment horizontal="right" vertical="center"/>
    </xf>
    <xf numFmtId="41" fontId="8" fillId="0" borderId="0" xfId="69" applyNumberFormat="1" applyFont="1" applyFill="1" applyAlignment="1">
      <alignment horizontal="right" vertical="center"/>
      <protection/>
    </xf>
    <xf numFmtId="0" fontId="6" fillId="0" borderId="0" xfId="69" applyFont="1" applyFill="1" applyBorder="1" applyAlignment="1">
      <alignment horizontal="right" vertical="center"/>
      <protection/>
    </xf>
    <xf numFmtId="176" fontId="6" fillId="0" borderId="0" xfId="69" applyNumberFormat="1" applyFont="1" applyFill="1" applyBorder="1" applyAlignment="1">
      <alignment horizontal="right" vertical="center"/>
      <protection/>
    </xf>
    <xf numFmtId="186" fontId="6" fillId="0" borderId="0" xfId="69" applyNumberFormat="1" applyFont="1" applyFill="1" applyBorder="1" applyAlignment="1">
      <alignment horizontal="right" vertical="center"/>
      <protection/>
    </xf>
    <xf numFmtId="194" fontId="8" fillId="0" borderId="0" xfId="51" applyNumberFormat="1" applyFont="1" applyFill="1" applyAlignment="1">
      <alignment horizontal="right" vertical="center"/>
    </xf>
    <xf numFmtId="191" fontId="8" fillId="0" borderId="0" xfId="51" applyNumberFormat="1" applyFont="1" applyFill="1" applyAlignment="1">
      <alignment horizontal="right" vertical="center"/>
    </xf>
    <xf numFmtId="176" fontId="8" fillId="0" borderId="0" xfId="51" applyNumberFormat="1" applyFont="1" applyFill="1" applyAlignment="1">
      <alignment horizontal="right" vertical="center"/>
    </xf>
    <xf numFmtId="191" fontId="8" fillId="0" borderId="0" xfId="69" applyNumberFormat="1" applyFont="1" applyFill="1" applyAlignment="1">
      <alignment horizontal="right" vertical="center"/>
      <protection/>
    </xf>
    <xf numFmtId="43" fontId="8" fillId="0" borderId="0" xfId="51" applyNumberFormat="1" applyFont="1" applyFill="1" applyAlignment="1">
      <alignment horizontal="right" vertical="center"/>
    </xf>
    <xf numFmtId="186" fontId="8" fillId="0" borderId="0" xfId="51" applyNumberFormat="1" applyFont="1" applyFill="1" applyAlignment="1">
      <alignment horizontal="right" vertical="center"/>
    </xf>
    <xf numFmtId="192" fontId="8" fillId="0" borderId="0" xfId="69" applyNumberFormat="1" applyFont="1" applyFill="1" applyAlignment="1">
      <alignment vertical="center"/>
      <protection/>
    </xf>
    <xf numFmtId="195" fontId="8" fillId="0" borderId="0" xfId="69" applyNumberFormat="1" applyFont="1" applyFill="1" applyAlignment="1">
      <alignment vertical="center"/>
      <protection/>
    </xf>
    <xf numFmtId="43" fontId="8" fillId="0" borderId="0" xfId="69" applyNumberFormat="1" applyFont="1" applyFill="1" applyBorder="1" applyAlignment="1">
      <alignment horizontal="right" vertical="center"/>
      <protection/>
    </xf>
    <xf numFmtId="194" fontId="8" fillId="0" borderId="0" xfId="69" applyNumberFormat="1" applyFont="1" applyFill="1" applyAlignment="1">
      <alignment vertical="center"/>
      <protection/>
    </xf>
    <xf numFmtId="0" fontId="8" fillId="0" borderId="13" xfId="69" applyFont="1" applyFill="1" applyBorder="1" applyAlignment="1">
      <alignment horizontal="center" vertical="center"/>
      <protection/>
    </xf>
    <xf numFmtId="192" fontId="8" fillId="0" borderId="16" xfId="69" applyNumberFormat="1" applyFont="1" applyFill="1" applyBorder="1" applyAlignment="1">
      <alignment vertical="center"/>
      <protection/>
    </xf>
    <xf numFmtId="41" fontId="8" fillId="0" borderId="16" xfId="69" applyNumberFormat="1" applyFont="1" applyFill="1" applyBorder="1" applyAlignment="1">
      <alignment horizontal="right" vertical="center"/>
      <protection/>
    </xf>
    <xf numFmtId="194" fontId="8" fillId="0" borderId="16" xfId="69" applyNumberFormat="1" applyFont="1" applyFill="1" applyBorder="1" applyAlignment="1">
      <alignment vertical="center"/>
      <protection/>
    </xf>
    <xf numFmtId="43" fontId="8" fillId="0" borderId="0" xfId="69" applyNumberFormat="1" applyFont="1" applyFill="1">
      <alignment/>
      <protection/>
    </xf>
    <xf numFmtId="43" fontId="9" fillId="0" borderId="0" xfId="69" applyNumberFormat="1" applyFont="1" applyFill="1">
      <alignment/>
      <protection/>
    </xf>
    <xf numFmtId="186" fontId="9" fillId="0" borderId="0" xfId="69" applyNumberFormat="1" applyFont="1" applyFill="1">
      <alignment/>
      <protection/>
    </xf>
    <xf numFmtId="0" fontId="26" fillId="0" borderId="0" xfId="69" applyFont="1" applyFill="1" applyAlignment="1">
      <alignment horizontal="left"/>
      <protection/>
    </xf>
    <xf numFmtId="0" fontId="26" fillId="0" borderId="0" xfId="69" applyFont="1" applyFill="1">
      <alignment/>
      <protection/>
    </xf>
    <xf numFmtId="43" fontId="26" fillId="0" borderId="0" xfId="69" applyNumberFormat="1" applyFont="1" applyFill="1">
      <alignment/>
      <protection/>
    </xf>
    <xf numFmtId="186" fontId="26" fillId="0" borderId="0" xfId="69" applyNumberFormat="1" applyFont="1" applyFill="1">
      <alignment/>
      <protection/>
    </xf>
    <xf numFmtId="43" fontId="0" fillId="0" borderId="0" xfId="69" applyNumberFormat="1" applyFont="1" applyFill="1">
      <alignment/>
      <protection/>
    </xf>
    <xf numFmtId="186" fontId="2" fillId="0" borderId="0" xfId="69" applyNumberFormat="1" applyFont="1" applyFill="1">
      <alignment/>
      <protection/>
    </xf>
    <xf numFmtId="186" fontId="7" fillId="0" borderId="0" xfId="69" applyNumberFormat="1" applyFont="1" applyFill="1" applyAlignment="1">
      <alignment horizontal="left"/>
      <protection/>
    </xf>
    <xf numFmtId="186" fontId="6" fillId="0" borderId="15" xfId="69" applyNumberFormat="1" applyFont="1" applyFill="1" applyBorder="1" applyAlignment="1">
      <alignment vertical="center"/>
      <protection/>
    </xf>
    <xf numFmtId="196" fontId="6" fillId="0" borderId="13" xfId="69" applyNumberFormat="1" applyFont="1" applyFill="1" applyBorder="1" applyAlignment="1">
      <alignment vertical="center"/>
      <protection/>
    </xf>
    <xf numFmtId="186" fontId="0" fillId="0" borderId="0" xfId="69" applyNumberFormat="1" applyFont="1" applyFill="1">
      <alignment/>
      <protection/>
    </xf>
    <xf numFmtId="186" fontId="7" fillId="0" borderId="0" xfId="69" applyNumberFormat="1" applyFont="1" applyFill="1">
      <alignment/>
      <protection/>
    </xf>
    <xf numFmtId="186" fontId="6" fillId="0" borderId="18" xfId="69" applyNumberFormat="1" applyFont="1" applyFill="1" applyBorder="1" applyAlignment="1">
      <alignment vertical="center"/>
      <protection/>
    </xf>
    <xf numFmtId="196" fontId="6" fillId="0" borderId="15" xfId="69" applyNumberFormat="1" applyFont="1" applyFill="1" applyBorder="1" applyAlignment="1">
      <alignment vertical="center"/>
      <protection/>
    </xf>
    <xf numFmtId="186" fontId="0" fillId="0" borderId="0" xfId="69" applyNumberFormat="1" applyFont="1" applyFill="1">
      <alignment/>
      <protection/>
    </xf>
    <xf numFmtId="194" fontId="7" fillId="0" borderId="0" xfId="69" applyNumberFormat="1" applyFont="1" applyFill="1" applyAlignment="1">
      <alignment horizontal="left"/>
      <protection/>
    </xf>
    <xf numFmtId="41" fontId="7" fillId="0" borderId="0" xfId="69" applyNumberFormat="1" applyFont="1" applyFill="1" applyAlignment="1">
      <alignment horizontal="center"/>
      <protection/>
    </xf>
    <xf numFmtId="194" fontId="7" fillId="0" borderId="0" xfId="69" applyNumberFormat="1" applyFont="1" applyFill="1" applyAlignment="1">
      <alignment horizontal="center"/>
      <protection/>
    </xf>
    <xf numFmtId="194" fontId="0" fillId="0" borderId="0" xfId="69" applyNumberFormat="1" applyFont="1" applyFill="1">
      <alignment/>
      <protection/>
    </xf>
    <xf numFmtId="194" fontId="6" fillId="0" borderId="0" xfId="69" applyNumberFormat="1" applyFont="1" applyFill="1" applyAlignment="1">
      <alignment vertical="center"/>
      <protection/>
    </xf>
    <xf numFmtId="194" fontId="6" fillId="0" borderId="23" xfId="69" applyNumberFormat="1" applyFont="1" applyFill="1" applyBorder="1" applyAlignment="1">
      <alignment horizontal="fill" vertical="center"/>
      <protection/>
    </xf>
    <xf numFmtId="194" fontId="6" fillId="0" borderId="17" xfId="69" applyNumberFormat="1" applyFont="1" applyFill="1" applyBorder="1" applyAlignment="1">
      <alignment horizontal="fill" vertical="center"/>
      <protection/>
    </xf>
    <xf numFmtId="194" fontId="6" fillId="0" borderId="2" xfId="69" applyNumberFormat="1" applyFont="1" applyFill="1" applyBorder="1" applyAlignment="1">
      <alignment horizontal="fill" vertical="center"/>
      <protection/>
    </xf>
    <xf numFmtId="41" fontId="6" fillId="0" borderId="12" xfId="69" applyNumberFormat="1" applyFont="1" applyFill="1" applyBorder="1" applyAlignment="1">
      <alignment horizontal="center" vertical="center"/>
      <protection/>
    </xf>
    <xf numFmtId="194" fontId="6" fillId="0" borderId="20" xfId="69" applyNumberFormat="1" applyFont="1" applyFill="1" applyBorder="1" applyAlignment="1">
      <alignment horizontal="center" vertical="center"/>
      <protection/>
    </xf>
    <xf numFmtId="194" fontId="6" fillId="0" borderId="18" xfId="69" applyNumberFormat="1" applyFont="1" applyFill="1" applyBorder="1" applyAlignment="1">
      <alignment horizontal="center" vertical="center"/>
      <protection/>
    </xf>
    <xf numFmtId="194" fontId="6" fillId="0" borderId="14" xfId="69" applyNumberFormat="1" applyFont="1" applyFill="1" applyBorder="1" applyAlignment="1">
      <alignment horizontal="center" vertical="center"/>
      <protection/>
    </xf>
    <xf numFmtId="194" fontId="6" fillId="0" borderId="13" xfId="69" applyNumberFormat="1" applyFont="1" applyFill="1" applyBorder="1" applyAlignment="1">
      <alignment horizontal="center" vertical="center"/>
      <protection/>
    </xf>
    <xf numFmtId="194" fontId="6" fillId="0" borderId="0" xfId="68" applyNumberFormat="1" applyFont="1" applyFill="1" applyAlignment="1">
      <alignment vertical="center"/>
    </xf>
    <xf numFmtId="194" fontId="6" fillId="0" borderId="0" xfId="68" applyNumberFormat="1" applyFont="1" applyFill="1" applyBorder="1" applyAlignment="1">
      <alignment vertical="center"/>
    </xf>
    <xf numFmtId="194" fontId="6" fillId="0" borderId="0" xfId="69" applyNumberFormat="1" applyFont="1" applyFill="1" applyBorder="1" applyAlignment="1">
      <alignment vertical="center"/>
      <protection/>
    </xf>
    <xf numFmtId="191" fontId="6" fillId="0" borderId="0" xfId="69" applyNumberFormat="1" applyFont="1" applyFill="1" applyAlignment="1">
      <alignment vertical="center"/>
      <protection/>
    </xf>
    <xf numFmtId="41" fontId="6" fillId="0" borderId="15" xfId="69" applyNumberFormat="1" applyFont="1" applyFill="1" applyBorder="1" applyAlignment="1">
      <alignment vertical="center"/>
      <protection/>
    </xf>
    <xf numFmtId="0" fontId="6" fillId="0" borderId="23" xfId="69" applyFont="1" applyFill="1" applyBorder="1" applyAlignment="1">
      <alignment horizontal="left" vertical="center"/>
      <protection/>
    </xf>
    <xf numFmtId="41" fontId="6" fillId="0" borderId="13" xfId="69" applyNumberFormat="1" applyFont="1" applyFill="1" applyBorder="1" applyAlignment="1">
      <alignment vertical="center"/>
      <protection/>
    </xf>
    <xf numFmtId="194" fontId="6" fillId="0" borderId="16" xfId="69" applyNumberFormat="1" applyFont="1" applyFill="1" applyBorder="1" applyAlignment="1">
      <alignment vertical="center"/>
      <protection/>
    </xf>
    <xf numFmtId="194" fontId="6" fillId="0" borderId="0" xfId="69" applyNumberFormat="1" applyFont="1" applyFill="1">
      <alignment/>
      <protection/>
    </xf>
    <xf numFmtId="194" fontId="6" fillId="0" borderId="0" xfId="69" applyNumberFormat="1" applyFont="1" applyFill="1" applyAlignment="1">
      <alignment horizontal="left"/>
      <protection/>
    </xf>
    <xf numFmtId="194" fontId="6" fillId="0" borderId="0" xfId="68" applyNumberFormat="1" applyFont="1" applyFill="1" applyAlignment="1">
      <alignment/>
    </xf>
    <xf numFmtId="194" fontId="0" fillId="0" borderId="0" xfId="69" applyNumberFormat="1" applyFont="1" applyFill="1" applyAlignment="1">
      <alignment horizontal="left"/>
      <protection/>
    </xf>
    <xf numFmtId="186" fontId="2" fillId="0" borderId="0" xfId="69" applyNumberFormat="1" applyFont="1" applyFill="1" applyAlignment="1">
      <alignment horizontal="left"/>
      <protection/>
    </xf>
    <xf numFmtId="186" fontId="17" fillId="0" borderId="0" xfId="69" applyNumberFormat="1" applyFont="1" applyFill="1" applyBorder="1" applyAlignment="1">
      <alignment vertical="center"/>
      <protection/>
    </xf>
    <xf numFmtId="186" fontId="17" fillId="0" borderId="16" xfId="69" applyNumberFormat="1" applyFont="1" applyFill="1" applyBorder="1" applyAlignment="1">
      <alignment vertical="center"/>
      <protection/>
    </xf>
    <xf numFmtId="0" fontId="6" fillId="0" borderId="0" xfId="69" applyFont="1" applyFill="1" applyBorder="1" applyAlignment="1">
      <alignment horizontal="center" vertical="center"/>
      <protection/>
    </xf>
    <xf numFmtId="3" fontId="6" fillId="0" borderId="0" xfId="69" applyNumberFormat="1" applyFont="1" applyFill="1" applyAlignment="1">
      <alignment vertical="center"/>
      <protection/>
    </xf>
    <xf numFmtId="3" fontId="6" fillId="0" borderId="0" xfId="69" applyNumberFormat="1" applyFont="1" applyFill="1" applyAlignment="1">
      <alignment horizontal="right" vertical="center"/>
      <protection/>
    </xf>
    <xf numFmtId="41" fontId="6" fillId="0" borderId="0" xfId="69" applyNumberFormat="1" applyFont="1" applyFill="1" applyAlignment="1">
      <alignment horizontal="right" vertical="center"/>
      <protection/>
    </xf>
    <xf numFmtId="3" fontId="6" fillId="0" borderId="0" xfId="69" applyNumberFormat="1" applyFont="1" applyFill="1">
      <alignment/>
      <protection/>
    </xf>
    <xf numFmtId="187" fontId="6" fillId="0" borderId="13" xfId="69" applyNumberFormat="1" applyFont="1" applyFill="1" applyBorder="1" applyAlignment="1">
      <alignment horizontal="right" vertical="center"/>
      <protection/>
    </xf>
    <xf numFmtId="187" fontId="6" fillId="0" borderId="16" xfId="69" applyNumberFormat="1" applyFont="1" applyFill="1" applyBorder="1" applyAlignment="1">
      <alignment horizontal="right" vertical="center"/>
      <protection/>
    </xf>
    <xf numFmtId="3" fontId="6" fillId="0" borderId="16" xfId="69" applyNumberFormat="1" applyFont="1" applyFill="1" applyBorder="1" applyAlignment="1">
      <alignment horizontal="right" vertical="center"/>
      <protection/>
    </xf>
    <xf numFmtId="187" fontId="6" fillId="0" borderId="16" xfId="69" applyNumberFormat="1" applyFont="1" applyFill="1" applyBorder="1" applyAlignment="1">
      <alignment vertical="center"/>
      <protection/>
    </xf>
    <xf numFmtId="0" fontId="6" fillId="0" borderId="14" xfId="69" applyFont="1" applyFill="1" applyBorder="1">
      <alignment/>
      <protection/>
    </xf>
    <xf numFmtId="3" fontId="6" fillId="0" borderId="0" xfId="69" applyNumberFormat="1" applyFont="1" applyFill="1" applyAlignment="1">
      <alignment horizontal="center" vertical="center"/>
      <protection/>
    </xf>
    <xf numFmtId="187" fontId="6" fillId="0" borderId="13" xfId="69" applyNumberFormat="1" applyFont="1" applyFill="1" applyBorder="1" applyAlignment="1">
      <alignment vertical="center"/>
      <protection/>
    </xf>
    <xf numFmtId="187" fontId="6" fillId="0" borderId="16" xfId="69" applyNumberFormat="1" applyFont="1" applyFill="1" applyBorder="1" applyAlignment="1">
      <alignment horizontal="center" vertical="center"/>
      <protection/>
    </xf>
    <xf numFmtId="41" fontId="8" fillId="0" borderId="0" xfId="69" applyNumberFormat="1" applyFont="1" applyFill="1" applyBorder="1" applyAlignment="1">
      <alignment horizontal="center" vertical="center" wrapText="1"/>
      <protection/>
    </xf>
    <xf numFmtId="0" fontId="8" fillId="0" borderId="0" xfId="69" applyFont="1" applyFill="1" applyAlignment="1">
      <alignment/>
      <protection/>
    </xf>
    <xf numFmtId="41" fontId="8" fillId="0" borderId="0" xfId="69" applyNumberFormat="1" applyFont="1" applyFill="1" applyAlignment="1">
      <alignment horizontal="center" vertical="center"/>
      <protection/>
    </xf>
    <xf numFmtId="0" fontId="8" fillId="0" borderId="0" xfId="69" applyFont="1" applyFill="1" applyAlignment="1">
      <alignment horizontal="right" vertical="center"/>
      <protection/>
    </xf>
    <xf numFmtId="0" fontId="8" fillId="0" borderId="0" xfId="69" applyFont="1" applyFill="1" applyAlignment="1">
      <alignment horizontal="right"/>
      <protection/>
    </xf>
    <xf numFmtId="0" fontId="8" fillId="0" borderId="22" xfId="69" applyFont="1" applyFill="1" applyBorder="1">
      <alignment/>
      <protection/>
    </xf>
    <xf numFmtId="41" fontId="8" fillId="0" borderId="15" xfId="69" applyNumberFormat="1" applyFont="1" applyFill="1" applyBorder="1" applyAlignment="1">
      <alignment horizontal="center" vertical="center" wrapText="1"/>
      <protection/>
    </xf>
    <xf numFmtId="41" fontId="8" fillId="0" borderId="13" xfId="69" applyNumberFormat="1" applyFont="1" applyFill="1" applyBorder="1" applyAlignment="1">
      <alignment horizontal="center" vertical="center" wrapText="1"/>
      <protection/>
    </xf>
    <xf numFmtId="186" fontId="18" fillId="0" borderId="0" xfId="69" applyNumberFormat="1" applyFont="1" applyFill="1">
      <alignment/>
      <protection/>
    </xf>
    <xf numFmtId="194" fontId="18" fillId="0" borderId="0" xfId="69" applyNumberFormat="1" applyFont="1" applyFill="1">
      <alignment/>
      <protection/>
    </xf>
    <xf numFmtId="0" fontId="18" fillId="0" borderId="0" xfId="69" applyFont="1" applyFill="1" applyAlignment="1">
      <alignment horizontal="left"/>
      <protection/>
    </xf>
    <xf numFmtId="0" fontId="18" fillId="0" borderId="0" xfId="69" applyFont="1" applyFill="1">
      <alignment/>
      <protection/>
    </xf>
    <xf numFmtId="41" fontId="7" fillId="0" borderId="0" xfId="69" applyNumberFormat="1" applyFont="1" applyFill="1" applyAlignment="1">
      <alignment horizontal="left" vertical="center"/>
      <protection/>
    </xf>
    <xf numFmtId="41" fontId="19" fillId="0" borderId="0" xfId="69" applyNumberFormat="1" applyFont="1" applyFill="1" applyAlignment="1">
      <alignment horizontal="left" vertical="center"/>
      <protection/>
    </xf>
    <xf numFmtId="41" fontId="6" fillId="0" borderId="2" xfId="69" applyNumberFormat="1" applyFont="1" applyFill="1" applyBorder="1" applyAlignment="1">
      <alignment horizontal="fill"/>
      <protection/>
    </xf>
    <xf numFmtId="0" fontId="6" fillId="0" borderId="2" xfId="69" applyFont="1" applyFill="1" applyBorder="1" applyAlignment="1">
      <alignment horizontal="fill"/>
      <protection/>
    </xf>
    <xf numFmtId="41" fontId="6" fillId="0" borderId="14" xfId="69" applyNumberFormat="1" applyFont="1" applyFill="1" applyBorder="1" applyAlignment="1">
      <alignment horizontal="left" vertical="center"/>
      <protection/>
    </xf>
    <xf numFmtId="41" fontId="6" fillId="0" borderId="14" xfId="69" applyNumberFormat="1" applyFont="1" applyFill="1" applyBorder="1" applyAlignment="1">
      <alignment vertical="center"/>
      <protection/>
    </xf>
    <xf numFmtId="41" fontId="6" fillId="0" borderId="18" xfId="69" applyNumberFormat="1" applyFont="1" applyFill="1" applyBorder="1" applyAlignment="1">
      <alignment horizontal="center" vertical="center" wrapText="1"/>
      <protection/>
    </xf>
    <xf numFmtId="41" fontId="6" fillId="0" borderId="19" xfId="69" applyNumberFormat="1" applyFont="1" applyFill="1" applyBorder="1" applyAlignment="1">
      <alignment horizontal="center" vertical="center"/>
      <protection/>
    </xf>
    <xf numFmtId="194" fontId="6" fillId="0" borderId="19" xfId="69" applyNumberFormat="1" applyFont="1" applyFill="1" applyBorder="1" applyAlignment="1">
      <alignment horizontal="center" vertical="center" wrapText="1"/>
      <protection/>
    </xf>
    <xf numFmtId="41" fontId="6" fillId="0" borderId="0" xfId="69" applyNumberFormat="1" applyFont="1" applyFill="1" applyBorder="1" applyAlignment="1">
      <alignment horizontal="center" vertical="center" wrapText="1"/>
      <protection/>
    </xf>
    <xf numFmtId="41" fontId="6" fillId="0" borderId="0" xfId="69" applyNumberFormat="1" applyFont="1" applyFill="1" applyBorder="1" applyAlignment="1">
      <alignment horizontal="center" vertical="center"/>
      <protection/>
    </xf>
    <xf numFmtId="41" fontId="6" fillId="0" borderId="0" xfId="72" applyNumberFormat="1" applyFont="1">
      <alignment vertical="center"/>
      <protection/>
    </xf>
    <xf numFmtId="194" fontId="6" fillId="0" borderId="0" xfId="69" applyNumberFormat="1" applyFont="1" applyFill="1" applyBorder="1" applyAlignment="1">
      <alignment horizontal="center" vertical="center" wrapText="1"/>
      <protection/>
    </xf>
    <xf numFmtId="0" fontId="6" fillId="0" borderId="22" xfId="69" applyFont="1" applyFill="1" applyBorder="1" applyAlignment="1">
      <alignment horizontal="left"/>
      <protection/>
    </xf>
    <xf numFmtId="41" fontId="6" fillId="0" borderId="0" xfId="69" applyNumberFormat="1" applyFont="1" applyFill="1" applyBorder="1">
      <alignment/>
      <protection/>
    </xf>
    <xf numFmtId="194" fontId="6" fillId="0" borderId="0" xfId="72" applyNumberFormat="1" applyFont="1">
      <alignment vertical="center"/>
      <protection/>
    </xf>
    <xf numFmtId="41" fontId="6" fillId="0" borderId="15" xfId="69" applyNumberFormat="1" applyFont="1" applyFill="1" applyBorder="1" applyAlignment="1">
      <alignment horizontal="center" vertical="center" wrapText="1"/>
      <protection/>
    </xf>
    <xf numFmtId="186" fontId="6" fillId="0" borderId="0" xfId="69" applyNumberFormat="1" applyFont="1" applyFill="1" applyBorder="1">
      <alignment/>
      <protection/>
    </xf>
    <xf numFmtId="41" fontId="6" fillId="0" borderId="16" xfId="51" applyFont="1" applyFill="1" applyBorder="1" applyAlignment="1">
      <alignment vertical="center"/>
    </xf>
    <xf numFmtId="194" fontId="6" fillId="0" borderId="16" xfId="68" applyNumberFormat="1" applyFont="1" applyFill="1" applyBorder="1" applyAlignment="1">
      <alignment vertical="center"/>
    </xf>
    <xf numFmtId="41" fontId="2" fillId="0" borderId="0" xfId="69" applyNumberFormat="1" applyFont="1" applyFill="1">
      <alignment/>
      <protection/>
    </xf>
    <xf numFmtId="0" fontId="6" fillId="0" borderId="17" xfId="69" applyFont="1" applyFill="1" applyBorder="1" applyAlignment="1">
      <alignment vertical="center"/>
      <protection/>
    </xf>
    <xf numFmtId="190" fontId="6" fillId="0" borderId="0" xfId="69" applyNumberFormat="1" applyFont="1" applyFill="1" applyBorder="1" applyAlignment="1">
      <alignment vertical="center"/>
      <protection/>
    </xf>
    <xf numFmtId="41" fontId="6" fillId="0" borderId="0" xfId="68" applyNumberFormat="1" applyFont="1" applyFill="1" applyBorder="1" applyAlignment="1">
      <alignment vertical="center"/>
    </xf>
    <xf numFmtId="14" fontId="6" fillId="0" borderId="22" xfId="69" applyNumberFormat="1" applyFont="1" applyFill="1" applyBorder="1" applyAlignment="1">
      <alignment horizontal="left" vertical="center"/>
      <protection/>
    </xf>
    <xf numFmtId="190" fontId="6" fillId="0" borderId="16" xfId="68" applyNumberFormat="1" applyFont="1" applyFill="1" applyBorder="1" applyAlignment="1">
      <alignment vertical="center"/>
    </xf>
    <xf numFmtId="198" fontId="0" fillId="0" borderId="0" xfId="68" applyNumberFormat="1" applyFont="1" applyFill="1" applyAlignment="1">
      <alignment/>
    </xf>
    <xf numFmtId="186" fontId="6" fillId="0" borderId="26" xfId="69" applyNumberFormat="1" applyFont="1" applyFill="1" applyBorder="1" applyAlignment="1">
      <alignment vertical="center"/>
      <protection/>
    </xf>
    <xf numFmtId="0" fontId="8" fillId="0" borderId="26" xfId="69" applyFont="1" applyFill="1" applyBorder="1" applyAlignment="1">
      <alignment horizontal="center" vertical="center"/>
      <protection/>
    </xf>
    <xf numFmtId="186" fontId="8" fillId="0" borderId="26" xfId="69" applyNumberFormat="1" applyFont="1" applyFill="1" applyBorder="1" applyAlignment="1">
      <alignment horizontal="center" vertical="center"/>
      <protection/>
    </xf>
    <xf numFmtId="186" fontId="8" fillId="0" borderId="26" xfId="69" applyNumberFormat="1" applyFont="1" applyFill="1" applyBorder="1" applyAlignment="1">
      <alignment vertical="center"/>
      <protection/>
    </xf>
    <xf numFmtId="0" fontId="6" fillId="0" borderId="14" xfId="69" applyFont="1" applyFill="1" applyBorder="1" applyAlignment="1">
      <alignment vertical="center"/>
      <protection/>
    </xf>
    <xf numFmtId="0" fontId="8" fillId="0" borderId="14" xfId="69" applyFont="1" applyFill="1" applyBorder="1" applyAlignment="1">
      <alignment horizontal="left" vertical="center"/>
      <protection/>
    </xf>
    <xf numFmtId="201" fontId="6" fillId="0" borderId="0" xfId="69" applyNumberFormat="1" applyFont="1" applyFill="1" applyBorder="1" applyAlignment="1">
      <alignment vertical="center"/>
      <protection/>
    </xf>
    <xf numFmtId="194" fontId="6" fillId="0" borderId="0" xfId="69" applyNumberFormat="1" applyFont="1" applyFill="1" applyBorder="1" applyAlignment="1">
      <alignment horizontal="right" vertical="center"/>
      <protection/>
    </xf>
    <xf numFmtId="190" fontId="6" fillId="0" borderId="16" xfId="69" applyNumberFormat="1" applyFont="1" applyFill="1" applyBorder="1" applyAlignment="1">
      <alignment vertical="center"/>
      <protection/>
    </xf>
    <xf numFmtId="189" fontId="6" fillId="0" borderId="0" xfId="69" applyNumberFormat="1" applyFont="1" applyFill="1" applyBorder="1" applyAlignment="1">
      <alignment vertical="center"/>
      <protection/>
    </xf>
    <xf numFmtId="182" fontId="6" fillId="0" borderId="0" xfId="69" applyNumberFormat="1" applyFont="1" applyFill="1" applyBorder="1" applyAlignment="1">
      <alignment horizontal="left" vertical="center"/>
      <protection/>
    </xf>
    <xf numFmtId="182" fontId="6" fillId="0" borderId="15" xfId="69" applyNumberFormat="1" applyFont="1" applyFill="1" applyBorder="1" applyAlignment="1">
      <alignment vertical="center"/>
      <protection/>
    </xf>
    <xf numFmtId="182" fontId="6" fillId="0" borderId="0" xfId="69" applyNumberFormat="1" applyFont="1" applyFill="1">
      <alignment/>
      <protection/>
    </xf>
    <xf numFmtId="0" fontId="6" fillId="0" borderId="0" xfId="71" applyFont="1" applyFill="1">
      <alignment/>
      <protection/>
    </xf>
    <xf numFmtId="0" fontId="2" fillId="0" borderId="0" xfId="71" applyFont="1" applyFill="1">
      <alignment/>
      <protection/>
    </xf>
    <xf numFmtId="0" fontId="7" fillId="0" borderId="0" xfId="71" applyFont="1" applyFill="1" applyAlignment="1">
      <alignment horizontal="left"/>
      <protection/>
    </xf>
    <xf numFmtId="0" fontId="6" fillId="0" borderId="0" xfId="71" applyFont="1" applyFill="1" applyAlignment="1">
      <alignment vertical="center"/>
      <protection/>
    </xf>
    <xf numFmtId="0" fontId="6" fillId="0" borderId="16" xfId="71" applyFont="1" applyFill="1" applyBorder="1" applyAlignment="1">
      <alignment horizontal="center" vertical="center" wrapText="1"/>
      <protection/>
    </xf>
    <xf numFmtId="0" fontId="6" fillId="0" borderId="21" xfId="71" applyFont="1" applyFill="1" applyBorder="1" applyAlignment="1">
      <alignment horizontal="center" vertical="center" wrapText="1"/>
      <protection/>
    </xf>
    <xf numFmtId="0" fontId="6" fillId="0" borderId="22" xfId="71" applyFont="1" applyFill="1" applyBorder="1" applyAlignment="1">
      <alignment horizontal="center" vertical="center" wrapText="1"/>
      <protection/>
    </xf>
    <xf numFmtId="3" fontId="6" fillId="0" borderId="0" xfId="71" applyNumberFormat="1" applyFont="1" applyFill="1" applyBorder="1" applyAlignment="1">
      <alignment horizontal="right" vertical="center" wrapText="1"/>
      <protection/>
    </xf>
    <xf numFmtId="178" fontId="6" fillId="0" borderId="0" xfId="71" applyNumberFormat="1" applyFont="1" applyFill="1" applyBorder="1" applyAlignment="1">
      <alignment horizontal="left" vertical="center" wrapText="1"/>
      <protection/>
    </xf>
    <xf numFmtId="41" fontId="6" fillId="0" borderId="0" xfId="71" applyNumberFormat="1" applyFont="1" applyFill="1" applyBorder="1" applyAlignment="1">
      <alignment horizontal="right" vertical="center" wrapText="1"/>
      <protection/>
    </xf>
    <xf numFmtId="41" fontId="6" fillId="0" borderId="0" xfId="71" applyNumberFormat="1" applyFont="1" applyFill="1" applyBorder="1" applyAlignment="1">
      <alignment horizontal="left" vertical="center" wrapText="1"/>
      <protection/>
    </xf>
    <xf numFmtId="0" fontId="6" fillId="0" borderId="22" xfId="71" applyFont="1" applyFill="1" applyBorder="1" applyAlignment="1">
      <alignment horizontal="center" vertical="center"/>
      <protection/>
    </xf>
    <xf numFmtId="3" fontId="6" fillId="0" borderId="0" xfId="71" applyNumberFormat="1" applyFont="1" applyFill="1" applyBorder="1" applyAlignment="1">
      <alignment vertical="center"/>
      <protection/>
    </xf>
    <xf numFmtId="180" fontId="6" fillId="0" borderId="0" xfId="71" applyNumberFormat="1" applyFont="1" applyFill="1" applyBorder="1" applyAlignment="1">
      <alignment horizontal="left" vertical="center"/>
      <protection/>
    </xf>
    <xf numFmtId="178" fontId="6" fillId="0" borderId="0" xfId="71" applyNumberFormat="1" applyFont="1" applyFill="1" applyBorder="1" applyAlignment="1">
      <alignment horizontal="left" vertical="center"/>
      <protection/>
    </xf>
    <xf numFmtId="41" fontId="6" fillId="0" borderId="0" xfId="71" applyNumberFormat="1" applyFont="1" applyFill="1" applyBorder="1" applyAlignment="1">
      <alignment horizontal="left" vertical="center"/>
      <protection/>
    </xf>
    <xf numFmtId="0" fontId="6" fillId="0" borderId="22" xfId="71" applyFont="1" applyFill="1" applyBorder="1">
      <alignment/>
      <protection/>
    </xf>
    <xf numFmtId="178" fontId="6" fillId="0" borderId="0" xfId="71" applyNumberFormat="1" applyFont="1" applyFill="1" applyBorder="1" applyAlignment="1">
      <alignment vertical="center"/>
      <protection/>
    </xf>
    <xf numFmtId="2" fontId="6" fillId="0" borderId="0" xfId="71" applyNumberFormat="1" applyFont="1" applyFill="1" applyBorder="1">
      <alignment/>
      <protection/>
    </xf>
    <xf numFmtId="0" fontId="6" fillId="0" borderId="0" xfId="71" applyFont="1" applyFill="1" applyBorder="1" applyAlignment="1">
      <alignment vertical="center"/>
      <protection/>
    </xf>
    <xf numFmtId="185" fontId="6" fillId="0" borderId="0" xfId="71" applyNumberFormat="1" applyFont="1" applyFill="1" applyBorder="1" applyAlignment="1">
      <alignment horizontal="right" vertical="center"/>
      <protection/>
    </xf>
    <xf numFmtId="182" fontId="6" fillId="0" borderId="0" xfId="71" applyNumberFormat="1" applyFont="1" applyFill="1" applyBorder="1" applyAlignment="1">
      <alignment vertical="center"/>
      <protection/>
    </xf>
    <xf numFmtId="181" fontId="6" fillId="0" borderId="0" xfId="71" applyNumberFormat="1" applyFont="1" applyFill="1" applyBorder="1" applyAlignment="1">
      <alignment horizontal="left" vertical="center"/>
      <protection/>
    </xf>
    <xf numFmtId="0" fontId="6" fillId="0" borderId="23" xfId="71" applyFont="1" applyFill="1" applyBorder="1" applyAlignment="1">
      <alignment horizontal="center" vertical="center"/>
      <protection/>
    </xf>
    <xf numFmtId="178" fontId="6" fillId="0" borderId="16" xfId="71" applyNumberFormat="1" applyFont="1" applyFill="1" applyBorder="1" applyAlignment="1">
      <alignment horizontal="left" vertical="center"/>
      <protection/>
    </xf>
    <xf numFmtId="3" fontId="6" fillId="0" borderId="16" xfId="71" applyNumberFormat="1" applyFont="1" applyFill="1" applyBorder="1" applyAlignment="1">
      <alignment vertical="center"/>
      <protection/>
    </xf>
    <xf numFmtId="181" fontId="6" fillId="0" borderId="16" xfId="71" applyNumberFormat="1" applyFont="1" applyFill="1" applyBorder="1" applyAlignment="1">
      <alignment horizontal="left" vertical="center"/>
      <protection/>
    </xf>
    <xf numFmtId="185" fontId="6" fillId="0" borderId="16" xfId="71" applyNumberFormat="1" applyFont="1" applyFill="1" applyBorder="1" applyAlignment="1">
      <alignment horizontal="right" vertical="center"/>
      <protection/>
    </xf>
    <xf numFmtId="41" fontId="6" fillId="0" borderId="16" xfId="69" applyNumberFormat="1" applyFont="1" applyFill="1" applyBorder="1" applyAlignment="1">
      <alignment horizontal="center" vertical="center"/>
      <protection/>
    </xf>
    <xf numFmtId="0" fontId="22" fillId="0" borderId="0" xfId="69" applyFont="1" applyFill="1" applyAlignment="1">
      <alignment horizontal="left"/>
      <protection/>
    </xf>
    <xf numFmtId="199" fontId="6" fillId="0" borderId="0" xfId="69" applyNumberFormat="1" applyFont="1" applyFill="1">
      <alignment/>
      <protection/>
    </xf>
    <xf numFmtId="198" fontId="6" fillId="0" borderId="0" xfId="69" applyNumberFormat="1" applyFont="1" applyFill="1">
      <alignment/>
      <protection/>
    </xf>
    <xf numFmtId="0" fontId="19" fillId="0" borderId="0" xfId="69" applyFont="1" applyFill="1" applyAlignment="1">
      <alignment horizontal="left"/>
      <protection/>
    </xf>
    <xf numFmtId="198" fontId="19" fillId="0" borderId="0" xfId="69" applyNumberFormat="1" applyFont="1" applyFill="1" applyAlignment="1">
      <alignment horizontal="left"/>
      <protection/>
    </xf>
    <xf numFmtId="199" fontId="6" fillId="0" borderId="0" xfId="69" applyNumberFormat="1" applyFont="1" applyFill="1" applyAlignment="1">
      <alignment horizontal="left"/>
      <protection/>
    </xf>
    <xf numFmtId="198" fontId="6" fillId="0" borderId="0" xfId="69" applyNumberFormat="1" applyFont="1" applyFill="1" applyAlignment="1">
      <alignment horizontal="left"/>
      <protection/>
    </xf>
    <xf numFmtId="186" fontId="6" fillId="0" borderId="2" xfId="69" applyNumberFormat="1" applyFont="1" applyFill="1" applyBorder="1">
      <alignment/>
      <protection/>
    </xf>
    <xf numFmtId="0" fontId="6" fillId="0" borderId="2" xfId="69" applyFont="1" applyFill="1" applyBorder="1" applyAlignment="1">
      <alignment horizontal="fill" vertical="center"/>
      <protection/>
    </xf>
    <xf numFmtId="0" fontId="6" fillId="0" borderId="17" xfId="69" applyFont="1" applyFill="1" applyBorder="1" applyAlignment="1">
      <alignment horizontal="fill" vertical="center"/>
      <protection/>
    </xf>
    <xf numFmtId="186" fontId="6" fillId="0" borderId="0" xfId="69" applyNumberFormat="1" applyFont="1" applyFill="1" applyBorder="1" applyAlignment="1">
      <alignment horizontal="center" vertical="center"/>
      <protection/>
    </xf>
    <xf numFmtId="3" fontId="6" fillId="0" borderId="0" xfId="69" applyNumberFormat="1" applyFont="1" applyFill="1" applyBorder="1" applyAlignment="1">
      <alignment horizontal="right" vertical="center"/>
      <protection/>
    </xf>
    <xf numFmtId="199" fontId="20" fillId="0" borderId="0" xfId="69" applyNumberFormat="1" applyFont="1" applyFill="1" applyBorder="1" applyAlignment="1">
      <alignment horizontal="right" vertical="center"/>
      <protection/>
    </xf>
    <xf numFmtId="4" fontId="6" fillId="0" borderId="0" xfId="69" applyNumberFormat="1" applyFont="1" applyFill="1" applyBorder="1" applyAlignment="1">
      <alignment horizontal="right" vertical="center"/>
      <protection/>
    </xf>
    <xf numFmtId="3" fontId="6" fillId="0" borderId="22" xfId="69" applyNumberFormat="1" applyFont="1" applyFill="1" applyBorder="1" applyAlignment="1">
      <alignment horizontal="center" vertical="center"/>
      <protection/>
    </xf>
    <xf numFmtId="198" fontId="20" fillId="0" borderId="0" xfId="51" applyNumberFormat="1" applyFont="1" applyFill="1" applyAlignment="1">
      <alignment horizontal="right" vertical="center"/>
    </xf>
    <xf numFmtId="186" fontId="6" fillId="0" borderId="0" xfId="69" applyNumberFormat="1" applyFont="1" applyFill="1" applyAlignment="1">
      <alignment horizontal="right" vertical="center"/>
      <protection/>
    </xf>
    <xf numFmtId="198" fontId="6" fillId="0" borderId="0" xfId="69" applyNumberFormat="1" applyFont="1" applyFill="1" applyAlignment="1">
      <alignment vertical="center"/>
      <protection/>
    </xf>
    <xf numFmtId="4" fontId="6" fillId="0" borderId="0" xfId="69" applyNumberFormat="1" applyFont="1" applyFill="1" applyBorder="1" applyAlignment="1">
      <alignment vertical="center"/>
      <protection/>
    </xf>
    <xf numFmtId="3" fontId="6" fillId="0" borderId="15" xfId="69" applyNumberFormat="1" applyFont="1" applyFill="1" applyBorder="1" applyAlignment="1">
      <alignment vertical="center"/>
      <protection/>
    </xf>
    <xf numFmtId="226" fontId="6" fillId="0" borderId="0" xfId="51" applyNumberFormat="1" applyFont="1" applyFill="1" applyAlignment="1">
      <alignment horizontal="right" vertical="center"/>
    </xf>
    <xf numFmtId="204" fontId="6" fillId="0" borderId="0" xfId="69" applyNumberFormat="1" applyFont="1" applyFill="1" applyAlignment="1">
      <alignment vertical="center"/>
      <protection/>
    </xf>
    <xf numFmtId="184" fontId="6" fillId="0" borderId="15" xfId="69" applyNumberFormat="1" applyFont="1" applyFill="1" applyBorder="1" applyAlignment="1">
      <alignment vertical="center"/>
      <protection/>
    </xf>
    <xf numFmtId="184" fontId="6" fillId="0" borderId="0" xfId="69" applyNumberFormat="1" applyFont="1" applyFill="1" applyBorder="1" applyAlignment="1">
      <alignment vertical="center"/>
      <protection/>
    </xf>
    <xf numFmtId="3" fontId="6" fillId="0" borderId="23" xfId="69" applyNumberFormat="1" applyFont="1" applyFill="1" applyBorder="1" applyAlignment="1">
      <alignment horizontal="center" vertical="center"/>
      <protection/>
    </xf>
    <xf numFmtId="199" fontId="20" fillId="0" borderId="16" xfId="69" applyNumberFormat="1" applyFont="1" applyFill="1" applyBorder="1" applyAlignment="1">
      <alignment horizontal="right" vertical="center"/>
      <protection/>
    </xf>
    <xf numFmtId="184" fontId="6" fillId="0" borderId="13" xfId="69" applyNumberFormat="1" applyFont="1" applyFill="1" applyBorder="1" applyAlignment="1">
      <alignment vertical="center"/>
      <protection/>
    </xf>
    <xf numFmtId="184" fontId="6" fillId="0" borderId="16" xfId="69" applyNumberFormat="1" applyFont="1" applyFill="1" applyBorder="1" applyAlignment="1">
      <alignment vertical="center"/>
      <protection/>
    </xf>
    <xf numFmtId="43" fontId="6" fillId="0" borderId="16" xfId="51" applyNumberFormat="1" applyFont="1" applyFill="1" applyBorder="1" applyAlignment="1">
      <alignment horizontal="center" vertical="center"/>
    </xf>
    <xf numFmtId="4" fontId="6" fillId="0" borderId="16" xfId="69" applyNumberFormat="1" applyFont="1" applyFill="1" applyBorder="1" applyAlignment="1">
      <alignment vertical="center"/>
      <protection/>
    </xf>
    <xf numFmtId="3" fontId="6" fillId="0" borderId="0" xfId="69" applyNumberFormat="1" applyFont="1" applyFill="1" applyAlignment="1">
      <alignment horizontal="left"/>
      <protection/>
    </xf>
    <xf numFmtId="3" fontId="6" fillId="0" borderId="0" xfId="69" applyNumberFormat="1" applyFont="1" applyFill="1" applyBorder="1">
      <alignment/>
      <protection/>
    </xf>
    <xf numFmtId="198" fontId="0" fillId="0" borderId="0" xfId="69" applyNumberFormat="1" applyFont="1" applyFill="1">
      <alignment/>
      <protection/>
    </xf>
    <xf numFmtId="199" fontId="0" fillId="0" borderId="0" xfId="69" applyNumberFormat="1" applyFont="1" applyFill="1">
      <alignment/>
      <protection/>
    </xf>
    <xf numFmtId="41" fontId="8" fillId="0" borderId="0" xfId="74" applyNumberFormat="1" applyFont="1" applyFill="1" applyBorder="1" applyAlignment="1">
      <alignment horizontal="right" vertical="center" wrapText="1"/>
      <protection/>
    </xf>
    <xf numFmtId="41" fontId="8" fillId="0" borderId="0" xfId="69" applyNumberFormat="1" applyFont="1" applyFill="1">
      <alignment/>
      <protection/>
    </xf>
    <xf numFmtId="185" fontId="8" fillId="0" borderId="0" xfId="69" applyNumberFormat="1" applyFont="1" applyFill="1" applyBorder="1" applyAlignment="1">
      <alignment horizontal="right" vertical="center"/>
      <protection/>
    </xf>
    <xf numFmtId="0" fontId="8" fillId="0" borderId="0" xfId="69" applyNumberFormat="1" applyFont="1" applyFill="1" applyBorder="1" applyAlignment="1">
      <alignment horizontal="right" vertical="center"/>
      <protection/>
    </xf>
    <xf numFmtId="185" fontId="8" fillId="0" borderId="16" xfId="69" applyNumberFormat="1" applyFont="1" applyFill="1" applyBorder="1" applyAlignment="1">
      <alignment horizontal="right" vertical="center"/>
      <protection/>
    </xf>
    <xf numFmtId="0" fontId="8" fillId="0" borderId="16" xfId="69" applyNumberFormat="1" applyFont="1" applyFill="1" applyBorder="1" applyAlignment="1">
      <alignment horizontal="right" vertical="center"/>
      <protection/>
    </xf>
    <xf numFmtId="185" fontId="8" fillId="0" borderId="0" xfId="69" applyNumberFormat="1" applyFont="1" applyFill="1">
      <alignment/>
      <protection/>
    </xf>
    <xf numFmtId="41" fontId="14" fillId="0" borderId="19" xfId="69" applyNumberFormat="1" applyFont="1" applyFill="1" applyBorder="1" applyAlignment="1">
      <alignment horizontal="center" vertical="center" wrapText="1"/>
      <protection/>
    </xf>
    <xf numFmtId="41" fontId="14" fillId="0" borderId="0" xfId="76" applyNumberFormat="1" applyFont="1" applyFill="1" applyBorder="1" applyAlignment="1">
      <alignment horizontal="center" vertical="center"/>
      <protection/>
    </xf>
    <xf numFmtId="41" fontId="14" fillId="0" borderId="19" xfId="76" applyNumberFormat="1" applyFont="1" applyFill="1" applyBorder="1" applyAlignment="1">
      <alignment horizontal="center" vertical="center"/>
      <protection/>
    </xf>
    <xf numFmtId="199" fontId="6" fillId="0" borderId="0" xfId="68" applyNumberFormat="1" applyFont="1" applyFill="1" applyBorder="1" applyAlignment="1">
      <alignment vertical="center"/>
    </xf>
    <xf numFmtId="199" fontId="6" fillId="0" borderId="16" xfId="68" applyNumberFormat="1" applyFont="1" applyFill="1" applyBorder="1" applyAlignment="1">
      <alignment vertical="center"/>
    </xf>
    <xf numFmtId="186" fontId="6" fillId="0" borderId="0" xfId="51" applyNumberFormat="1" applyFont="1" applyFill="1" applyBorder="1" applyAlignment="1">
      <alignment horizontal="right" vertical="center"/>
    </xf>
    <xf numFmtId="41" fontId="6" fillId="0" borderId="0" xfId="75" applyNumberFormat="1" applyFont="1">
      <alignment vertical="center"/>
      <protection/>
    </xf>
    <xf numFmtId="0" fontId="6" fillId="0" borderId="21" xfId="69" applyFont="1" applyFill="1" applyBorder="1" applyAlignment="1">
      <alignment horizontal="center" vertical="center"/>
      <protection/>
    </xf>
    <xf numFmtId="0" fontId="6" fillId="0" borderId="12" xfId="69" applyFont="1" applyFill="1" applyBorder="1" applyAlignment="1">
      <alignment horizontal="center" vertical="center"/>
      <protection/>
    </xf>
    <xf numFmtId="186" fontId="6" fillId="0" borderId="0" xfId="69" applyNumberFormat="1" applyFont="1" applyFill="1" applyBorder="1" applyAlignment="1">
      <alignment horizontal="center" vertical="center"/>
      <protection/>
    </xf>
    <xf numFmtId="186" fontId="6" fillId="0" borderId="12" xfId="69" applyNumberFormat="1" applyFont="1" applyFill="1" applyBorder="1" applyAlignment="1">
      <alignment horizontal="center"/>
      <protection/>
    </xf>
    <xf numFmtId="198" fontId="6" fillId="0" borderId="12" xfId="69" applyNumberFormat="1" applyFont="1" applyFill="1" applyBorder="1" applyAlignment="1">
      <alignment horizontal="center" vertical="center" wrapText="1"/>
      <protection/>
    </xf>
    <xf numFmtId="0" fontId="6" fillId="0" borderId="12" xfId="69" applyFont="1" applyFill="1" applyBorder="1" applyAlignment="1">
      <alignment horizontal="center" vertical="center" wrapText="1"/>
      <protection/>
    </xf>
    <xf numFmtId="0" fontId="6" fillId="0" borderId="18" xfId="69" applyFont="1" applyFill="1" applyBorder="1" applyAlignment="1">
      <alignment horizontal="center" vertical="center" wrapText="1"/>
      <protection/>
    </xf>
    <xf numFmtId="0" fontId="0" fillId="0" borderId="15" xfId="69" applyFont="1" applyBorder="1">
      <alignment/>
      <protection/>
    </xf>
    <xf numFmtId="0" fontId="0" fillId="0" borderId="13" xfId="69" applyFont="1" applyBorder="1">
      <alignment/>
      <protection/>
    </xf>
    <xf numFmtId="0" fontId="19" fillId="0" borderId="0" xfId="69" applyFont="1" applyFill="1" applyAlignment="1">
      <alignment horizontal="left"/>
      <protection/>
    </xf>
    <xf numFmtId="0" fontId="6" fillId="0" borderId="17" xfId="69" applyFont="1" applyFill="1" applyBorder="1" applyAlignment="1">
      <alignment horizontal="center" vertical="center"/>
      <protection/>
    </xf>
    <xf numFmtId="199" fontId="6" fillId="0" borderId="12" xfId="69" applyNumberFormat="1" applyFont="1" applyFill="1" applyBorder="1" applyAlignment="1">
      <alignment horizontal="center" vertical="center" wrapText="1"/>
      <protection/>
    </xf>
    <xf numFmtId="0" fontId="6" fillId="0" borderId="21" xfId="69" applyFont="1" applyFill="1" applyBorder="1" applyAlignment="1">
      <alignment horizontal="center" vertical="center" wrapText="1"/>
      <protection/>
    </xf>
    <xf numFmtId="0" fontId="6" fillId="0" borderId="17" xfId="69" applyFont="1" applyFill="1" applyBorder="1" applyAlignment="1">
      <alignment horizontal="center" vertical="center" wrapText="1"/>
      <protection/>
    </xf>
    <xf numFmtId="0" fontId="6" fillId="0" borderId="20" xfId="69" applyFont="1" applyFill="1" applyBorder="1" applyAlignment="1">
      <alignment horizontal="center" vertical="center" wrapText="1"/>
      <protection/>
    </xf>
    <xf numFmtId="0" fontId="6" fillId="0" borderId="26" xfId="69" applyFont="1" applyFill="1" applyBorder="1" applyAlignment="1">
      <alignment horizontal="center" vertical="center" wrapText="1"/>
      <protection/>
    </xf>
    <xf numFmtId="0" fontId="6" fillId="0" borderId="14" xfId="69" applyFont="1" applyFill="1" applyBorder="1" applyAlignment="1">
      <alignment horizontal="center" vertical="center" wrapText="1"/>
      <protection/>
    </xf>
    <xf numFmtId="0" fontId="6" fillId="0" borderId="15" xfId="69" applyFont="1" applyFill="1" applyBorder="1" applyAlignment="1">
      <alignment horizontal="center" vertical="center" wrapText="1"/>
      <protection/>
    </xf>
    <xf numFmtId="0" fontId="6" fillId="0" borderId="13" xfId="69" applyFont="1" applyFill="1" applyBorder="1" applyAlignment="1">
      <alignment horizontal="center" vertical="center" wrapText="1"/>
      <protection/>
    </xf>
    <xf numFmtId="0" fontId="6" fillId="0" borderId="18" xfId="69" applyFont="1" applyFill="1" applyBorder="1" applyAlignment="1">
      <alignment horizontal="center" vertical="center"/>
      <protection/>
    </xf>
    <xf numFmtId="0" fontId="6" fillId="0" borderId="19" xfId="69" applyFont="1" applyFill="1" applyBorder="1" applyAlignment="1">
      <alignment horizontal="center" vertical="center"/>
      <protection/>
    </xf>
    <xf numFmtId="0" fontId="6" fillId="0" borderId="15" xfId="69" applyFont="1" applyFill="1" applyBorder="1" applyAlignment="1">
      <alignment horizontal="center" vertical="center"/>
      <protection/>
    </xf>
    <xf numFmtId="0" fontId="6" fillId="0" borderId="16" xfId="69" applyFont="1" applyFill="1" applyBorder="1" applyAlignment="1">
      <alignment horizontal="center" vertical="center"/>
      <protection/>
    </xf>
    <xf numFmtId="0" fontId="6" fillId="0" borderId="20" xfId="69" applyFont="1" applyFill="1" applyBorder="1" applyAlignment="1">
      <alignment horizontal="center" vertical="center"/>
      <protection/>
    </xf>
    <xf numFmtId="0" fontId="6" fillId="0" borderId="18" xfId="71" applyFont="1" applyFill="1" applyBorder="1" applyAlignment="1">
      <alignment horizontal="center" vertical="center" wrapText="1"/>
      <protection/>
    </xf>
    <xf numFmtId="0" fontId="6" fillId="0" borderId="13" xfId="71" applyFont="1" applyFill="1" applyBorder="1" applyAlignment="1">
      <alignment horizontal="center" vertical="center" wrapText="1"/>
      <protection/>
    </xf>
    <xf numFmtId="0" fontId="6" fillId="0" borderId="19" xfId="71" applyFont="1" applyFill="1" applyBorder="1" applyAlignment="1">
      <alignment horizontal="center" vertical="center" wrapText="1"/>
      <protection/>
    </xf>
    <xf numFmtId="0" fontId="6" fillId="0" borderId="16" xfId="71" applyFont="1" applyFill="1" applyBorder="1" applyAlignment="1">
      <alignment horizontal="center" vertical="center" wrapText="1"/>
      <protection/>
    </xf>
    <xf numFmtId="0" fontId="6" fillId="0" borderId="19" xfId="71" applyFont="1" applyFill="1" applyBorder="1" applyAlignment="1">
      <alignment horizontal="left" vertical="center"/>
      <protection/>
    </xf>
    <xf numFmtId="0" fontId="6" fillId="0" borderId="0" xfId="71" applyFont="1" applyFill="1" applyBorder="1" applyAlignment="1">
      <alignment horizontal="left" vertical="center"/>
      <protection/>
    </xf>
    <xf numFmtId="0" fontId="6" fillId="0" borderId="24" xfId="71" applyFont="1" applyFill="1" applyBorder="1" applyAlignment="1">
      <alignment horizontal="center" vertical="center" wrapText="1"/>
      <protection/>
    </xf>
    <xf numFmtId="0" fontId="6" fillId="0" borderId="23" xfId="71" applyFont="1" applyFill="1" applyBorder="1" applyAlignment="1">
      <alignment horizontal="center" vertical="center" wrapText="1"/>
      <protection/>
    </xf>
    <xf numFmtId="0" fontId="6" fillId="0" borderId="2" xfId="69" applyFont="1" applyFill="1" applyBorder="1" applyAlignment="1">
      <alignment horizontal="center" vertical="center"/>
      <protection/>
    </xf>
    <xf numFmtId="0" fontId="8" fillId="0" borderId="18" xfId="69" applyFont="1" applyFill="1" applyBorder="1" applyAlignment="1">
      <alignment horizontal="left" vertical="center"/>
      <protection/>
    </xf>
    <xf numFmtId="0" fontId="8" fillId="0" borderId="19" xfId="69" applyFont="1" applyFill="1" applyBorder="1" applyAlignment="1">
      <alignment horizontal="left" vertical="center"/>
      <protection/>
    </xf>
    <xf numFmtId="0" fontId="8" fillId="0" borderId="20" xfId="69" applyFont="1" applyFill="1" applyBorder="1" applyAlignment="1">
      <alignment horizontal="center" vertical="center"/>
      <protection/>
    </xf>
    <xf numFmtId="0" fontId="8" fillId="0" borderId="14" xfId="69" applyFont="1" applyFill="1" applyBorder="1" applyAlignment="1">
      <alignment horizontal="center" vertical="center"/>
      <protection/>
    </xf>
    <xf numFmtId="0" fontId="8" fillId="0" borderId="21" xfId="69" applyFont="1" applyFill="1" applyBorder="1" applyAlignment="1">
      <alignment horizontal="center" vertical="center" wrapText="1"/>
      <protection/>
    </xf>
    <xf numFmtId="0" fontId="8" fillId="0" borderId="21" xfId="69" applyFont="1" applyFill="1" applyBorder="1" applyAlignment="1">
      <alignment horizontal="center" vertical="center"/>
      <protection/>
    </xf>
    <xf numFmtId="0" fontId="8" fillId="0" borderId="17" xfId="69" applyFont="1" applyFill="1" applyBorder="1" applyAlignment="1">
      <alignment horizontal="center" vertical="center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8" fillId="0" borderId="17" xfId="69" applyFont="1" applyFill="1" applyBorder="1" applyAlignment="1">
      <alignment horizontal="center" vertical="center" wrapText="1"/>
      <protection/>
    </xf>
    <xf numFmtId="0" fontId="8" fillId="0" borderId="12" xfId="69" applyFont="1" applyFill="1" applyBorder="1" applyAlignment="1">
      <alignment horizontal="center" vertical="center" wrapText="1"/>
      <protection/>
    </xf>
    <xf numFmtId="0" fontId="8" fillId="0" borderId="18" xfId="69" applyFont="1" applyFill="1" applyBorder="1" applyAlignment="1">
      <alignment horizontal="center" vertical="center" wrapText="1"/>
      <protection/>
    </xf>
    <xf numFmtId="0" fontId="8" fillId="0" borderId="24" xfId="69" applyFont="1" applyFill="1" applyBorder="1" applyAlignment="1">
      <alignment horizontal="center" vertical="center" wrapText="1"/>
      <protection/>
    </xf>
    <xf numFmtId="0" fontId="8" fillId="0" borderId="13" xfId="69" applyFont="1" applyFill="1" applyBorder="1" applyAlignment="1">
      <alignment horizontal="center" vertical="center" wrapText="1"/>
      <protection/>
    </xf>
    <xf numFmtId="0" fontId="8" fillId="0" borderId="23" xfId="69" applyFont="1" applyFill="1" applyBorder="1" applyAlignment="1">
      <alignment horizontal="center" vertical="center" wrapText="1"/>
      <protection/>
    </xf>
    <xf numFmtId="0" fontId="8" fillId="0" borderId="14" xfId="69" applyFont="1" applyFill="1" applyBorder="1" applyAlignment="1">
      <alignment horizontal="center" vertical="center" wrapText="1"/>
      <protection/>
    </xf>
    <xf numFmtId="0" fontId="8" fillId="0" borderId="24" xfId="69" applyFont="1" applyFill="1" applyBorder="1" applyAlignment="1">
      <alignment horizontal="left" vertical="center"/>
      <protection/>
    </xf>
    <xf numFmtId="0" fontId="8" fillId="0" borderId="19" xfId="69" applyFont="1" applyFill="1" applyBorder="1" applyAlignment="1">
      <alignment horizontal="center" vertical="center" wrapText="1"/>
      <protection/>
    </xf>
    <xf numFmtId="0" fontId="8" fillId="0" borderId="16" xfId="69" applyFont="1" applyFill="1" applyBorder="1" applyAlignment="1">
      <alignment horizontal="center" vertical="center" wrapText="1"/>
      <protection/>
    </xf>
    <xf numFmtId="0" fontId="8" fillId="0" borderId="18" xfId="69" applyFont="1" applyFill="1" applyBorder="1" applyAlignment="1">
      <alignment horizontal="center" vertical="center"/>
      <protection/>
    </xf>
    <xf numFmtId="0" fontId="8" fillId="0" borderId="2" xfId="69" applyFont="1" applyFill="1" applyBorder="1" applyAlignment="1">
      <alignment horizontal="center" vertical="center"/>
      <protection/>
    </xf>
    <xf numFmtId="0" fontId="6" fillId="0" borderId="2" xfId="69" applyFont="1" applyFill="1" applyBorder="1" applyAlignment="1">
      <alignment horizontal="center" vertical="center" wrapText="1"/>
      <protection/>
    </xf>
    <xf numFmtId="3" fontId="14" fillId="0" borderId="27" xfId="69" applyNumberFormat="1" applyFont="1" applyFill="1" applyBorder="1" applyAlignment="1">
      <alignment horizontal="center" vertical="center"/>
      <protection/>
    </xf>
    <xf numFmtId="3" fontId="14" fillId="0" borderId="12" xfId="69" applyNumberFormat="1" applyFont="1" applyFill="1" applyBorder="1" applyAlignment="1">
      <alignment horizontal="center" vertical="center"/>
      <protection/>
    </xf>
    <xf numFmtId="3" fontId="14" fillId="0" borderId="21" xfId="69" applyNumberFormat="1" applyFont="1" applyFill="1" applyBorder="1" applyAlignment="1">
      <alignment horizontal="center" vertical="center"/>
      <protection/>
    </xf>
    <xf numFmtId="3" fontId="14" fillId="0" borderId="17" xfId="69" applyNumberFormat="1" applyFont="1" applyFill="1" applyBorder="1" applyAlignment="1">
      <alignment horizontal="center" vertical="center" wrapText="1"/>
      <protection/>
    </xf>
    <xf numFmtId="3" fontId="14" fillId="0" borderId="20" xfId="69" applyNumberFormat="1" applyFont="1" applyFill="1" applyBorder="1" applyAlignment="1">
      <alignment horizontal="center" vertical="center"/>
      <protection/>
    </xf>
    <xf numFmtId="3" fontId="8" fillId="0" borderId="12" xfId="69" applyNumberFormat="1" applyFont="1" applyFill="1" applyBorder="1" applyAlignment="1">
      <alignment horizontal="center" vertical="center"/>
      <protection/>
    </xf>
    <xf numFmtId="3" fontId="8" fillId="0" borderId="21" xfId="69" applyNumberFormat="1" applyFont="1" applyFill="1" applyBorder="1" applyAlignment="1">
      <alignment horizontal="center" vertical="center"/>
      <protection/>
    </xf>
    <xf numFmtId="3" fontId="8" fillId="0" borderId="17" xfId="69" applyNumberFormat="1" applyFont="1" applyFill="1" applyBorder="1" applyAlignment="1">
      <alignment horizontal="center" vertical="center" wrapText="1"/>
      <protection/>
    </xf>
    <xf numFmtId="186" fontId="8" fillId="0" borderId="20" xfId="76" applyNumberFormat="1" applyFont="1" applyFill="1" applyBorder="1" applyAlignment="1">
      <alignment horizontal="center" vertical="center"/>
      <protection/>
    </xf>
    <xf numFmtId="186" fontId="8" fillId="0" borderId="12" xfId="76" applyNumberFormat="1" applyFont="1" applyFill="1" applyBorder="1" applyAlignment="1">
      <alignment horizontal="center" vertical="center"/>
      <protection/>
    </xf>
    <xf numFmtId="186" fontId="8" fillId="0" borderId="21" xfId="76" applyNumberFormat="1" applyFont="1" applyFill="1" applyBorder="1" applyAlignment="1">
      <alignment horizontal="center" vertical="center"/>
      <protection/>
    </xf>
    <xf numFmtId="0" fontId="6" fillId="0" borderId="17" xfId="69" applyFont="1" applyBorder="1" applyAlignment="1">
      <alignment horizontal="center" vertical="center" wrapText="1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20" xfId="69" applyFont="1" applyBorder="1" applyAlignment="1">
      <alignment horizontal="left" vertical="center"/>
      <protection/>
    </xf>
    <xf numFmtId="0" fontId="6" fillId="0" borderId="12" xfId="69" applyFont="1" applyBorder="1" applyAlignment="1">
      <alignment horizontal="left" vertical="center"/>
      <protection/>
    </xf>
    <xf numFmtId="0" fontId="6" fillId="0" borderId="21" xfId="69" applyFont="1" applyBorder="1" applyAlignment="1">
      <alignment horizontal="left" vertical="center"/>
      <protection/>
    </xf>
    <xf numFmtId="0" fontId="6" fillId="0" borderId="14" xfId="69" applyFont="1" applyFill="1" applyBorder="1" applyAlignment="1">
      <alignment horizontal="center" vertical="center"/>
      <protection/>
    </xf>
    <xf numFmtId="182" fontId="6" fillId="0" borderId="17" xfId="69" applyNumberFormat="1" applyFont="1" applyFill="1" applyBorder="1" applyAlignment="1">
      <alignment horizontal="center" vertical="center" wrapText="1"/>
      <protection/>
    </xf>
    <xf numFmtId="182" fontId="6" fillId="0" borderId="12" xfId="69" applyNumberFormat="1" applyFont="1" applyFill="1" applyBorder="1" applyAlignment="1">
      <alignment horizontal="center" vertical="center"/>
      <protection/>
    </xf>
    <xf numFmtId="182" fontId="6" fillId="0" borderId="21" xfId="69" applyNumberFormat="1" applyFont="1" applyFill="1" applyBorder="1" applyAlignment="1">
      <alignment horizontal="center" vertical="center"/>
      <protection/>
    </xf>
    <xf numFmtId="0" fontId="7" fillId="0" borderId="0" xfId="69" applyFont="1" applyFill="1" applyAlignment="1">
      <alignment horizontal="center"/>
      <protection/>
    </xf>
    <xf numFmtId="0" fontId="6" fillId="0" borderId="24" xfId="69" applyFont="1" applyFill="1" applyBorder="1" applyAlignment="1">
      <alignment horizontal="center" vertical="center" wrapText="1"/>
      <protection/>
    </xf>
    <xf numFmtId="0" fontId="6" fillId="0" borderId="23" xfId="69" applyFont="1" applyFill="1" applyBorder="1" applyAlignment="1">
      <alignment horizontal="center" vertical="center" wrapText="1"/>
      <protection/>
    </xf>
    <xf numFmtId="0" fontId="6" fillId="0" borderId="24" xfId="69" applyFont="1" applyFill="1" applyBorder="1" applyAlignment="1">
      <alignment horizontal="center" vertical="center"/>
      <protection/>
    </xf>
    <xf numFmtId="0" fontId="8" fillId="0" borderId="18" xfId="69" applyFont="1" applyFill="1" applyBorder="1" applyAlignment="1">
      <alignment horizontal="left" vertical="center" wrapText="1"/>
      <protection/>
    </xf>
    <xf numFmtId="0" fontId="8" fillId="0" borderId="19" xfId="69" applyFont="1" applyFill="1" applyBorder="1" applyAlignment="1">
      <alignment horizontal="left" vertical="center" wrapText="1"/>
      <protection/>
    </xf>
    <xf numFmtId="0" fontId="8" fillId="0" borderId="24" xfId="69" applyFont="1" applyFill="1" applyBorder="1" applyAlignment="1">
      <alignment horizontal="left" vertical="center" wrapText="1"/>
      <protection/>
    </xf>
    <xf numFmtId="0" fontId="8" fillId="0" borderId="20" xfId="69" applyFont="1" applyFill="1" applyBorder="1" applyAlignment="1">
      <alignment horizontal="center" vertical="center" wrapText="1"/>
      <protection/>
    </xf>
    <xf numFmtId="0" fontId="8" fillId="0" borderId="22" xfId="69" applyFont="1" applyFill="1" applyBorder="1" applyAlignment="1">
      <alignment horizontal="center" vertical="center" wrapText="1"/>
      <protection/>
    </xf>
    <xf numFmtId="0" fontId="8" fillId="0" borderId="26" xfId="69" applyFont="1" applyFill="1" applyBorder="1" applyAlignment="1">
      <alignment horizontal="center" vertical="center" wrapText="1"/>
      <protection/>
    </xf>
    <xf numFmtId="0" fontId="6" fillId="0" borderId="0" xfId="69" applyFont="1" applyFill="1" applyAlignment="1">
      <alignment horizontal="left"/>
      <protection/>
    </xf>
    <xf numFmtId="0" fontId="6" fillId="0" borderId="0" xfId="69" applyFont="1" applyFill="1" applyBorder="1" applyAlignment="1">
      <alignment/>
      <protection/>
    </xf>
    <xf numFmtId="41" fontId="6" fillId="0" borderId="21" xfId="69" applyNumberFormat="1" applyFont="1" applyFill="1" applyBorder="1" applyAlignment="1">
      <alignment horizontal="center" vertical="center"/>
      <protection/>
    </xf>
    <xf numFmtId="41" fontId="6" fillId="0" borderId="12" xfId="69" applyNumberFormat="1" applyFont="1" applyFill="1" applyBorder="1" applyAlignment="1">
      <alignment horizontal="center" vertical="center"/>
      <protection/>
    </xf>
    <xf numFmtId="41" fontId="6" fillId="0" borderId="14" xfId="69" applyNumberFormat="1" applyFont="1" applyFill="1" applyBorder="1" applyAlignment="1">
      <alignment horizontal="center" vertical="center"/>
      <protection/>
    </xf>
    <xf numFmtId="194" fontId="6" fillId="0" borderId="12" xfId="69" applyNumberFormat="1" applyFont="1" applyFill="1" applyBorder="1" applyAlignment="1">
      <alignment horizontal="center" vertical="center" wrapText="1"/>
      <protection/>
    </xf>
    <xf numFmtId="41" fontId="6" fillId="0" borderId="13" xfId="69" applyNumberFormat="1" applyFont="1" applyFill="1" applyBorder="1" applyAlignment="1">
      <alignment horizontal="center" vertical="center"/>
      <protection/>
    </xf>
    <xf numFmtId="41" fontId="6" fillId="0" borderId="21" xfId="69" applyNumberFormat="1" applyFont="1" applyFill="1" applyBorder="1" applyAlignment="1">
      <alignment horizontal="center" vertical="center" wrapText="1"/>
      <protection/>
    </xf>
    <xf numFmtId="41" fontId="6" fillId="0" borderId="12" xfId="69" applyNumberFormat="1" applyFont="1" applyFill="1" applyBorder="1" applyAlignment="1">
      <alignment horizontal="center" vertical="center" wrapText="1"/>
      <protection/>
    </xf>
    <xf numFmtId="186" fontId="6" fillId="0" borderId="20" xfId="69" applyNumberFormat="1" applyFont="1" applyFill="1" applyBorder="1" applyAlignment="1">
      <alignment horizontal="center" vertical="center"/>
      <protection/>
    </xf>
    <xf numFmtId="186" fontId="6" fillId="0" borderId="12" xfId="69" applyNumberFormat="1" applyFont="1" applyFill="1" applyBorder="1" applyAlignment="1">
      <alignment horizontal="center" vertical="center"/>
      <protection/>
    </xf>
    <xf numFmtId="186" fontId="6" fillId="0" borderId="18" xfId="69" applyNumberFormat="1" applyFont="1" applyFill="1" applyBorder="1" applyAlignment="1">
      <alignment horizontal="left" vertical="center"/>
      <protection/>
    </xf>
    <xf numFmtId="186" fontId="6" fillId="0" borderId="19" xfId="69" applyNumberFormat="1" applyFont="1" applyFill="1" applyBorder="1" applyAlignment="1">
      <alignment horizontal="left" vertical="center"/>
      <protection/>
    </xf>
    <xf numFmtId="0" fontId="6" fillId="0" borderId="0" xfId="69" applyFont="1" applyFill="1" applyBorder="1" applyAlignment="1">
      <alignment horizontal="left" vertical="center"/>
      <protection/>
    </xf>
    <xf numFmtId="0" fontId="6" fillId="0" borderId="0" xfId="69" applyFont="1" applyFill="1" applyAlignment="1">
      <alignment horizontal="left" vertical="center"/>
      <protection/>
    </xf>
    <xf numFmtId="0" fontId="12" fillId="0" borderId="0" xfId="69" applyFont="1" applyFill="1" applyAlignment="1">
      <alignment horizontal="center" vertical="center"/>
      <protection/>
    </xf>
    <xf numFmtId="0" fontId="6" fillId="0" borderId="18" xfId="69" applyFont="1" applyFill="1" applyBorder="1" applyAlignment="1">
      <alignment horizontal="left" vertical="center"/>
      <protection/>
    </xf>
    <xf numFmtId="0" fontId="6" fillId="0" borderId="19" xfId="69" applyFont="1" applyFill="1" applyBorder="1" applyAlignment="1">
      <alignment horizontal="left" vertical="center"/>
      <protection/>
    </xf>
    <xf numFmtId="0" fontId="6" fillId="0" borderId="24" xfId="69" applyFont="1" applyFill="1" applyBorder="1" applyAlignment="1">
      <alignment horizontal="left" vertical="center"/>
      <protection/>
    </xf>
    <xf numFmtId="0" fontId="8" fillId="0" borderId="2" xfId="69" applyFont="1" applyFill="1" applyBorder="1" applyAlignment="1">
      <alignment horizontal="center" vertical="center" wrapText="1"/>
      <protection/>
    </xf>
    <xf numFmtId="0" fontId="6" fillId="0" borderId="0" xfId="69" applyFont="1" applyFill="1" applyBorder="1" applyAlignment="1">
      <alignment horizontal="center" vertical="center"/>
      <protection/>
    </xf>
    <xf numFmtId="0" fontId="6" fillId="0" borderId="12" xfId="69" applyNumberFormat="1" applyFont="1" applyFill="1" applyBorder="1" applyAlignment="1">
      <alignment horizontal="center" vertical="center" wrapText="1"/>
      <protection/>
    </xf>
    <xf numFmtId="0" fontId="6" fillId="0" borderId="20" xfId="69" applyNumberFormat="1" applyFont="1" applyFill="1" applyBorder="1" applyAlignment="1">
      <alignment horizontal="center" vertical="center" wrapText="1"/>
      <protection/>
    </xf>
    <xf numFmtId="0" fontId="6" fillId="0" borderId="26" xfId="69" applyNumberFormat="1" applyFont="1" applyFill="1" applyBorder="1" applyAlignment="1">
      <alignment horizontal="center" vertical="center" wrapText="1"/>
      <protection/>
    </xf>
    <xf numFmtId="0" fontId="6" fillId="0" borderId="14" xfId="69" applyNumberFormat="1" applyFont="1" applyFill="1" applyBorder="1" applyAlignment="1">
      <alignment horizontal="center" vertical="center" wrapText="1"/>
      <protection/>
    </xf>
    <xf numFmtId="194" fontId="6" fillId="0" borderId="21" xfId="69" applyNumberFormat="1" applyFont="1" applyFill="1" applyBorder="1" applyAlignment="1">
      <alignment horizontal="center" vertical="center" wrapText="1"/>
      <protection/>
    </xf>
    <xf numFmtId="41" fontId="6" fillId="0" borderId="20" xfId="69" applyNumberFormat="1" applyFont="1" applyFill="1" applyBorder="1" applyAlignment="1">
      <alignment vertical="center" wrapText="1"/>
      <protection/>
    </xf>
    <xf numFmtId="41" fontId="6" fillId="0" borderId="14" xfId="69" applyNumberFormat="1" applyFont="1" applyFill="1" applyBorder="1" applyAlignment="1">
      <alignment vertical="center"/>
      <protection/>
    </xf>
    <xf numFmtId="41" fontId="6" fillId="0" borderId="18" xfId="69" applyNumberFormat="1" applyFont="1" applyFill="1" applyBorder="1" applyAlignment="1">
      <alignment vertical="center" wrapText="1"/>
      <protection/>
    </xf>
    <xf numFmtId="41" fontId="6" fillId="0" borderId="13" xfId="69" applyNumberFormat="1" applyFont="1" applyFill="1" applyBorder="1" applyAlignment="1">
      <alignment vertical="center"/>
      <protection/>
    </xf>
    <xf numFmtId="0" fontId="0" fillId="0" borderId="19" xfId="69" applyFont="1" applyBorder="1" applyAlignment="1">
      <alignment horizontal="left" vertical="center"/>
      <protection/>
    </xf>
    <xf numFmtId="41" fontId="6" fillId="0" borderId="15" xfId="69" applyNumberFormat="1" applyFont="1" applyFill="1" applyBorder="1" applyAlignment="1">
      <alignment horizontal="center" vertical="center"/>
      <protection/>
    </xf>
    <xf numFmtId="41" fontId="6" fillId="0" borderId="15" xfId="69" applyNumberFormat="1" applyFont="1" applyFill="1" applyBorder="1" applyAlignment="1">
      <alignment horizontal="left" vertical="center"/>
      <protection/>
    </xf>
    <xf numFmtId="41" fontId="6" fillId="0" borderId="13" xfId="69" applyNumberFormat="1" applyFont="1" applyBorder="1" applyAlignment="1">
      <alignment horizontal="left" vertical="center"/>
      <protection/>
    </xf>
    <xf numFmtId="41" fontId="6" fillId="0" borderId="19" xfId="69" applyNumberFormat="1" applyFont="1" applyFill="1" applyBorder="1" applyAlignment="1">
      <alignment vertical="center" wrapText="1"/>
      <protection/>
    </xf>
    <xf numFmtId="41" fontId="6" fillId="0" borderId="16" xfId="69" applyNumberFormat="1" applyFont="1" applyBorder="1" applyAlignment="1">
      <alignment vertical="center"/>
      <protection/>
    </xf>
    <xf numFmtId="0" fontId="8" fillId="0" borderId="13" xfId="69" applyFont="1" applyFill="1" applyBorder="1" applyAlignment="1">
      <alignment horizontal="center" vertical="center"/>
      <protection/>
    </xf>
    <xf numFmtId="0" fontId="8" fillId="0" borderId="24" xfId="69" applyFont="1" applyFill="1" applyBorder="1" applyAlignment="1">
      <alignment horizontal="center" vertical="center"/>
      <protection/>
    </xf>
    <xf numFmtId="0" fontId="6" fillId="0" borderId="22" xfId="69" applyFont="1" applyFill="1" applyBorder="1" applyAlignment="1">
      <alignment horizontal="center" vertical="center" wrapText="1"/>
      <protection/>
    </xf>
  </cellXfs>
  <cellStyles count="6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표준 2" xfId="69"/>
    <cellStyle name="표준 3" xfId="70"/>
    <cellStyle name="표준 4" xfId="71"/>
    <cellStyle name="표준_1경제활동인구" xfId="72"/>
    <cellStyle name="표준_4산업별" xfId="73"/>
    <cellStyle name="표준_4연령" xfId="74"/>
    <cellStyle name="표준_5직업별" xfId="75"/>
    <cellStyle name="표준_Sheet1" xfId="76"/>
    <cellStyle name="Hyperlink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am.daegu.kr/DOCUME~1\user\LOCALS~1\Temp\2011&#45380;%20&#52572;&#51333;&#48516;%20(&#49884;&#52397;).zip&#50640;%20&#45824;&#54620;%20&#51076;&#49884;%20&#46356;&#47113;&#53552;&#47532;%204\17.%20&#44277;&#44277;&#54665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총괄"/>
      <sheetName val="본청"/>
      <sheetName val="의회"/>
      <sheetName val="구군"/>
      <sheetName val="동읍면공무원"/>
      <sheetName val="소방공무원"/>
      <sheetName val="퇴직사유별"/>
      <sheetName val="관내관공서"/>
      <sheetName val="민원서류"/>
      <sheetName val="여권발급"/>
      <sheetName val="범죄발생검거(월별)"/>
      <sheetName val="범죄(경찰서별)"/>
      <sheetName val="연령별"/>
      <sheetName val="학력별피의자"/>
      <sheetName val="소년범죄"/>
      <sheetName val="화재발생"/>
      <sheetName val="발화요인별"/>
      <sheetName val="장소별화재"/>
      <sheetName val="산불발생현황"/>
      <sheetName val="소방장비"/>
      <sheetName val="구급"/>
      <sheetName val="구조"/>
      <sheetName val="재난"/>
      <sheetName val="풍수해"/>
      <sheetName val="소방대상물"/>
      <sheetName val="위험물제조소"/>
      <sheetName val="교통사고"/>
      <sheetName val="자동차단속"/>
      <sheetName val="운전면허"/>
      <sheetName val="면허시험"/>
    </sheetNames>
    <sheetDataSet>
      <sheetData sheetId="2">
        <row r="11">
          <cell r="D11">
            <v>1</v>
          </cell>
          <cell r="E11">
            <v>23</v>
          </cell>
          <cell r="H11">
            <v>2</v>
          </cell>
          <cell r="I11">
            <v>2</v>
          </cell>
          <cell r="J11">
            <v>1119</v>
          </cell>
          <cell r="AC11">
            <v>0</v>
          </cell>
          <cell r="AD11">
            <v>4</v>
          </cell>
          <cell r="AE11">
            <v>0</v>
          </cell>
          <cell r="AF11">
            <v>0</v>
          </cell>
          <cell r="AG11">
            <v>137</v>
          </cell>
        </row>
        <row r="75">
          <cell r="F75">
            <v>129</v>
          </cell>
        </row>
        <row r="76">
          <cell r="G76">
            <v>1</v>
          </cell>
        </row>
      </sheetData>
      <sheetData sheetId="3">
        <row r="10">
          <cell r="D10">
            <v>35</v>
          </cell>
          <cell r="E10">
            <v>1750</v>
          </cell>
          <cell r="F10">
            <v>988</v>
          </cell>
          <cell r="S10">
            <v>17</v>
          </cell>
          <cell r="T10">
            <v>111</v>
          </cell>
          <cell r="U10">
            <v>2</v>
          </cell>
          <cell r="V10">
            <v>24</v>
          </cell>
          <cell r="W10">
            <v>700</v>
          </cell>
        </row>
      </sheetData>
      <sheetData sheetId="4">
        <row r="11">
          <cell r="C11">
            <v>8</v>
          </cell>
          <cell r="D11">
            <v>53</v>
          </cell>
          <cell r="E11">
            <v>5042</v>
          </cell>
          <cell r="O11">
            <v>0</v>
          </cell>
          <cell r="P11">
            <v>3</v>
          </cell>
          <cell r="Q11">
            <v>2</v>
          </cell>
          <cell r="R11">
            <v>21</v>
          </cell>
          <cell r="S11">
            <v>828</v>
          </cell>
        </row>
      </sheetData>
      <sheetData sheetId="5">
        <row r="11">
          <cell r="C11">
            <v>1442</v>
          </cell>
          <cell r="J11">
            <v>0</v>
          </cell>
          <cell r="K11">
            <v>88</v>
          </cell>
        </row>
      </sheetData>
      <sheetData sheetId="6">
        <row r="11">
          <cell r="C11">
            <v>1750</v>
          </cell>
          <cell r="N1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6">
      <selection activeCell="R29" sqref="R29"/>
    </sheetView>
  </sheetViews>
  <sheetFormatPr defaultColWidth="8.88671875" defaultRowHeight="13.5"/>
  <cols>
    <col min="1" max="1" width="9.10546875" style="61" customWidth="1"/>
    <col min="2" max="2" width="10.3359375" style="61" customWidth="1"/>
    <col min="3" max="3" width="11.10546875" style="61" customWidth="1"/>
    <col min="4" max="5" width="10.4453125" style="61" customWidth="1"/>
    <col min="6" max="6" width="10.5546875" style="61" customWidth="1"/>
    <col min="7" max="8" width="8.3359375" style="61" customWidth="1"/>
    <col min="9" max="9" width="8.99609375" style="61" customWidth="1"/>
    <col min="10" max="11" width="8.4453125" style="61" customWidth="1"/>
    <col min="12" max="12" width="8.99609375" style="498" customWidth="1"/>
    <col min="13" max="13" width="8.99609375" style="61" customWidth="1"/>
    <col min="14" max="14" width="10.4453125" style="61" customWidth="1"/>
    <col min="15" max="16" width="8.99609375" style="61" customWidth="1"/>
    <col min="17" max="17" width="2.3359375" style="256" customWidth="1"/>
    <col min="18" max="18" width="9.3359375" style="61" customWidth="1"/>
    <col min="19" max="19" width="9.4453125" style="61" customWidth="1"/>
    <col min="20" max="22" width="10.6640625" style="61" customWidth="1"/>
    <col min="23" max="23" width="10.5546875" style="61" customWidth="1"/>
    <col min="24" max="25" width="10.6640625" style="61" customWidth="1"/>
    <col min="26" max="28" width="8.4453125" style="61" customWidth="1"/>
    <col min="29" max="29" width="7.6640625" style="497" customWidth="1"/>
    <col min="30" max="30" width="8.21484375" style="61" customWidth="1"/>
    <col min="31" max="31" width="10.21484375" style="61" customWidth="1"/>
    <col min="32" max="32" width="8.5546875" style="61" customWidth="1"/>
    <col min="33" max="33" width="8.6640625" style="61" customWidth="1"/>
    <col min="34" max="38" width="10.77734375" style="61" customWidth="1"/>
    <col min="39" max="16384" width="8.88671875" style="61" customWidth="1"/>
  </cols>
  <sheetData>
    <row r="1" spans="1:256" s="27" customFormat="1" ht="20.25">
      <c r="A1" s="465" t="s">
        <v>579</v>
      </c>
      <c r="B1" s="465"/>
      <c r="C1" s="465"/>
      <c r="D1" s="465"/>
      <c r="E1" s="29"/>
      <c r="F1" s="29"/>
      <c r="G1" s="29"/>
      <c r="H1" s="29"/>
      <c r="I1" s="29"/>
      <c r="J1" s="29"/>
      <c r="K1" s="29"/>
      <c r="L1" s="466"/>
      <c r="M1" s="29"/>
      <c r="N1" s="29"/>
      <c r="O1" s="29"/>
      <c r="P1" s="29"/>
      <c r="Q1" s="413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467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27" customFormat="1" ht="20.25">
      <c r="A2" s="465"/>
      <c r="B2" s="465"/>
      <c r="C2" s="465"/>
      <c r="D2" s="465"/>
      <c r="E2" s="29"/>
      <c r="F2" s="29"/>
      <c r="G2" s="29"/>
      <c r="H2" s="29"/>
      <c r="I2" s="29"/>
      <c r="J2" s="29"/>
      <c r="K2" s="29"/>
      <c r="L2" s="466"/>
      <c r="M2" s="29"/>
      <c r="N2" s="29"/>
      <c r="O2" s="29"/>
      <c r="P2" s="29"/>
      <c r="Q2" s="413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467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s="27" customFormat="1" ht="17.25" customHeight="1">
      <c r="A3" s="29"/>
      <c r="B3" s="62" t="s">
        <v>165</v>
      </c>
      <c r="D3" s="29"/>
      <c r="E3" s="29"/>
      <c r="F3" s="29"/>
      <c r="G3" s="29"/>
      <c r="H3" s="29"/>
      <c r="I3" s="29"/>
      <c r="J3" s="29"/>
      <c r="K3" s="29"/>
      <c r="L3" s="466"/>
      <c r="M3" s="29"/>
      <c r="N3" s="29"/>
      <c r="O3" s="29"/>
      <c r="P3" s="29"/>
      <c r="Q3" s="413"/>
      <c r="R3" s="29"/>
      <c r="S3" s="29"/>
      <c r="T3" s="522" t="s">
        <v>225</v>
      </c>
      <c r="U3" s="522"/>
      <c r="V3" s="522"/>
      <c r="W3" s="468"/>
      <c r="X3" s="468"/>
      <c r="Y3" s="468"/>
      <c r="Z3" s="468"/>
      <c r="AA3" s="468"/>
      <c r="AB3" s="468"/>
      <c r="AC3" s="469"/>
      <c r="AD3" s="468"/>
      <c r="AE3" s="468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27" customFormat="1" ht="17.25" customHeight="1">
      <c r="A4" s="29"/>
      <c r="B4" s="468"/>
      <c r="D4" s="29"/>
      <c r="E4" s="466"/>
      <c r="F4" s="29"/>
      <c r="G4" s="29"/>
      <c r="H4" s="29"/>
      <c r="I4" s="29"/>
      <c r="J4" s="29"/>
      <c r="K4" s="29"/>
      <c r="L4" s="466"/>
      <c r="M4" s="29"/>
      <c r="N4" s="29"/>
      <c r="O4" s="29"/>
      <c r="P4" s="29"/>
      <c r="Q4" s="413"/>
      <c r="R4" s="29"/>
      <c r="S4" s="29"/>
      <c r="T4" s="468"/>
      <c r="U4" s="468"/>
      <c r="V4" s="468"/>
      <c r="W4" s="468"/>
      <c r="X4" s="468"/>
      <c r="Y4" s="468"/>
      <c r="Z4" s="468"/>
      <c r="AA4" s="468"/>
      <c r="AB4" s="468"/>
      <c r="AC4" s="469"/>
      <c r="AD4" s="468"/>
      <c r="AE4" s="468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27" customFormat="1" ht="18.75" customHeight="1">
      <c r="A5" s="30" t="s">
        <v>166</v>
      </c>
      <c r="B5" s="29"/>
      <c r="C5" s="29"/>
      <c r="D5" s="29"/>
      <c r="E5" s="58" t="s">
        <v>9</v>
      </c>
      <c r="F5" s="58"/>
      <c r="G5" s="58"/>
      <c r="H5" s="58"/>
      <c r="I5" s="58"/>
      <c r="J5" s="58"/>
      <c r="K5" s="58"/>
      <c r="L5" s="470"/>
      <c r="M5" s="58"/>
      <c r="N5" s="58"/>
      <c r="O5" s="29"/>
      <c r="P5" s="29"/>
      <c r="Q5" s="413"/>
      <c r="R5" s="30" t="s">
        <v>166</v>
      </c>
      <c r="S5" s="29"/>
      <c r="T5" s="29"/>
      <c r="U5" s="29"/>
      <c r="V5" s="58" t="s">
        <v>9</v>
      </c>
      <c r="W5" s="58"/>
      <c r="X5" s="58"/>
      <c r="Y5" s="58"/>
      <c r="Z5" s="58"/>
      <c r="AA5" s="58"/>
      <c r="AB5" s="58"/>
      <c r="AC5" s="471"/>
      <c r="AD5" s="58"/>
      <c r="AE5" s="58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27" customFormat="1" ht="18.75" customHeight="1">
      <c r="A6" s="523" t="s">
        <v>167</v>
      </c>
      <c r="B6" s="514" t="s">
        <v>226</v>
      </c>
      <c r="C6" s="516" t="s">
        <v>227</v>
      </c>
      <c r="D6" s="516"/>
      <c r="E6" s="516"/>
      <c r="F6" s="516"/>
      <c r="G6" s="516"/>
      <c r="H6" s="516"/>
      <c r="I6" s="516"/>
      <c r="J6" s="516"/>
      <c r="K6" s="516"/>
      <c r="L6" s="524" t="s">
        <v>228</v>
      </c>
      <c r="M6" s="518" t="s">
        <v>229</v>
      </c>
      <c r="N6" s="518" t="s">
        <v>230</v>
      </c>
      <c r="O6" s="513" t="s">
        <v>231</v>
      </c>
      <c r="P6" s="472"/>
      <c r="Q6" s="413"/>
      <c r="R6" s="523" t="s">
        <v>167</v>
      </c>
      <c r="S6" s="514" t="s">
        <v>226</v>
      </c>
      <c r="T6" s="516" t="s">
        <v>232</v>
      </c>
      <c r="U6" s="516"/>
      <c r="V6" s="516"/>
      <c r="W6" s="516"/>
      <c r="X6" s="516"/>
      <c r="Y6" s="516"/>
      <c r="Z6" s="516"/>
      <c r="AA6" s="516"/>
      <c r="AB6" s="516"/>
      <c r="AC6" s="517" t="s">
        <v>228</v>
      </c>
      <c r="AD6" s="518" t="s">
        <v>233</v>
      </c>
      <c r="AE6" s="518" t="s">
        <v>234</v>
      </c>
      <c r="AF6" s="519" t="s">
        <v>235</v>
      </c>
      <c r="AG6" s="472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38" customFormat="1" ht="15" customHeight="1">
      <c r="A7" s="523"/>
      <c r="B7" s="514"/>
      <c r="C7" s="513" t="s">
        <v>236</v>
      </c>
      <c r="D7" s="473"/>
      <c r="E7" s="474"/>
      <c r="F7" s="513" t="s">
        <v>237</v>
      </c>
      <c r="G7" s="64"/>
      <c r="H7" s="188"/>
      <c r="I7" s="525" t="s">
        <v>238</v>
      </c>
      <c r="J7" s="526"/>
      <c r="K7" s="518"/>
      <c r="L7" s="524"/>
      <c r="M7" s="518"/>
      <c r="N7" s="518"/>
      <c r="O7" s="514"/>
      <c r="P7" s="513" t="s">
        <v>239</v>
      </c>
      <c r="Q7" s="371"/>
      <c r="R7" s="523"/>
      <c r="S7" s="514"/>
      <c r="T7" s="513" t="s">
        <v>240</v>
      </c>
      <c r="U7" s="473"/>
      <c r="V7" s="474"/>
      <c r="W7" s="513" t="s">
        <v>237</v>
      </c>
      <c r="X7" s="473"/>
      <c r="Y7" s="474"/>
      <c r="Z7" s="513" t="s">
        <v>241</v>
      </c>
      <c r="AA7" s="473"/>
      <c r="AB7" s="474"/>
      <c r="AC7" s="517"/>
      <c r="AD7" s="518"/>
      <c r="AE7" s="518"/>
      <c r="AF7" s="520"/>
      <c r="AG7" s="513" t="s">
        <v>239</v>
      </c>
      <c r="AJ7" s="515"/>
      <c r="AK7" s="515"/>
      <c r="AL7" s="515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0"/>
      <c r="CC7" s="30"/>
      <c r="CD7" s="30"/>
      <c r="CE7" s="30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8" customFormat="1" ht="20.25" customHeight="1">
      <c r="A8" s="523"/>
      <c r="B8" s="514"/>
      <c r="C8" s="514"/>
      <c r="D8" s="34" t="s">
        <v>13</v>
      </c>
      <c r="E8" s="34" t="s">
        <v>14</v>
      </c>
      <c r="F8" s="514"/>
      <c r="G8" s="34" t="s">
        <v>242</v>
      </c>
      <c r="H8" s="34" t="s">
        <v>243</v>
      </c>
      <c r="I8" s="518"/>
      <c r="J8" s="187" t="s">
        <v>242</v>
      </c>
      <c r="K8" s="187" t="s">
        <v>243</v>
      </c>
      <c r="L8" s="524"/>
      <c r="M8" s="518"/>
      <c r="N8" s="518"/>
      <c r="O8" s="514"/>
      <c r="P8" s="513"/>
      <c r="Q8" s="371"/>
      <c r="R8" s="523"/>
      <c r="S8" s="514"/>
      <c r="T8" s="514"/>
      <c r="U8" s="34" t="s">
        <v>13</v>
      </c>
      <c r="V8" s="34" t="s">
        <v>14</v>
      </c>
      <c r="W8" s="514"/>
      <c r="X8" s="34" t="s">
        <v>242</v>
      </c>
      <c r="Y8" s="34" t="s">
        <v>243</v>
      </c>
      <c r="Z8" s="514"/>
      <c r="AA8" s="34" t="s">
        <v>242</v>
      </c>
      <c r="AB8" s="34" t="s">
        <v>243</v>
      </c>
      <c r="AC8" s="517"/>
      <c r="AD8" s="518"/>
      <c r="AE8" s="518"/>
      <c r="AF8" s="521"/>
      <c r="AG8" s="513"/>
      <c r="AJ8" s="475"/>
      <c r="AK8" s="475"/>
      <c r="AL8" s="475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0"/>
      <c r="CC8" s="30"/>
      <c r="CD8" s="30"/>
      <c r="CE8" s="30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38" customFormat="1" ht="21" customHeight="1">
      <c r="A9" s="44" t="s">
        <v>172</v>
      </c>
      <c r="B9" s="89">
        <v>204088</v>
      </c>
      <c r="C9" s="89">
        <v>1034234</v>
      </c>
      <c r="D9" s="89">
        <v>508590</v>
      </c>
      <c r="E9" s="89">
        <v>525644</v>
      </c>
      <c r="F9" s="476">
        <v>1031606</v>
      </c>
      <c r="G9" s="180" t="s">
        <v>24</v>
      </c>
      <c r="H9" s="180" t="s">
        <v>24</v>
      </c>
      <c r="I9" s="476">
        <v>2628</v>
      </c>
      <c r="J9" s="476" t="s">
        <v>24</v>
      </c>
      <c r="K9" s="476" t="s">
        <v>24</v>
      </c>
      <c r="L9" s="477">
        <v>7.55</v>
      </c>
      <c r="M9" s="13">
        <v>5.067588491239073</v>
      </c>
      <c r="N9" s="476" t="s">
        <v>24</v>
      </c>
      <c r="O9" s="476" t="s">
        <v>24</v>
      </c>
      <c r="P9" s="478" t="s">
        <v>24</v>
      </c>
      <c r="Q9" s="478"/>
      <c r="R9" s="479" t="s">
        <v>173</v>
      </c>
      <c r="S9" s="89">
        <v>597150</v>
      </c>
      <c r="T9" s="89">
        <v>2229040</v>
      </c>
      <c r="U9" s="89">
        <v>1113242</v>
      </c>
      <c r="V9" s="89">
        <v>1115798</v>
      </c>
      <c r="W9" s="14">
        <v>2227979</v>
      </c>
      <c r="X9" s="14" t="s">
        <v>24</v>
      </c>
      <c r="Y9" s="14" t="s">
        <v>24</v>
      </c>
      <c r="Z9" s="14">
        <v>1061</v>
      </c>
      <c r="AA9" s="14" t="s">
        <v>24</v>
      </c>
      <c r="AB9" s="14" t="s">
        <v>24</v>
      </c>
      <c r="AC9" s="480">
        <v>-2.6</v>
      </c>
      <c r="AD9" s="16">
        <v>3.7327974545759024</v>
      </c>
      <c r="AE9" s="17">
        <v>82233</v>
      </c>
      <c r="AF9" s="89">
        <v>4891.893078172321</v>
      </c>
      <c r="AG9" s="18">
        <v>455.66</v>
      </c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0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8" customFormat="1" ht="21" customHeight="1">
      <c r="A10" s="44" t="s">
        <v>174</v>
      </c>
      <c r="B10" s="89">
        <v>217701</v>
      </c>
      <c r="C10" s="89">
        <v>1063553</v>
      </c>
      <c r="D10" s="89">
        <v>520261</v>
      </c>
      <c r="E10" s="89">
        <v>543292</v>
      </c>
      <c r="F10" s="89">
        <v>1060749</v>
      </c>
      <c r="G10" s="180" t="s">
        <v>24</v>
      </c>
      <c r="H10" s="180" t="s">
        <v>24</v>
      </c>
      <c r="I10" s="476">
        <v>2804</v>
      </c>
      <c r="J10" s="476" t="s">
        <v>24</v>
      </c>
      <c r="K10" s="476" t="s">
        <v>24</v>
      </c>
      <c r="L10" s="477">
        <v>2.83</v>
      </c>
      <c r="M10" s="13">
        <v>4.885384081837015</v>
      </c>
      <c r="N10" s="476">
        <v>21029</v>
      </c>
      <c r="O10" s="476">
        <v>6072</v>
      </c>
      <c r="P10" s="478">
        <v>178.32</v>
      </c>
      <c r="Q10" s="478"/>
      <c r="R10" s="479" t="s">
        <v>175</v>
      </c>
      <c r="S10" s="89">
        <v>641592</v>
      </c>
      <c r="T10" s="89">
        <v>2238146</v>
      </c>
      <c r="U10" s="89">
        <v>1120471</v>
      </c>
      <c r="V10" s="89">
        <v>1117675</v>
      </c>
      <c r="W10" s="89">
        <v>2236025</v>
      </c>
      <c r="X10" s="14" t="s">
        <v>24</v>
      </c>
      <c r="Y10" s="14" t="s">
        <v>24</v>
      </c>
      <c r="Z10" s="481">
        <v>2121</v>
      </c>
      <c r="AA10" s="14" t="s">
        <v>24</v>
      </c>
      <c r="AB10" s="14" t="s">
        <v>24</v>
      </c>
      <c r="AC10" s="15">
        <v>0.4068546019786019</v>
      </c>
      <c r="AD10" s="16">
        <v>3.49162861729305</v>
      </c>
      <c r="AE10" s="17">
        <v>86990</v>
      </c>
      <c r="AF10" s="89">
        <v>4911.661692415731</v>
      </c>
      <c r="AG10" s="18">
        <v>455.68</v>
      </c>
      <c r="AH10" s="482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38" customFormat="1" ht="21" customHeight="1">
      <c r="A11" s="44" t="s">
        <v>176</v>
      </c>
      <c r="B11" s="89">
        <v>228932</v>
      </c>
      <c r="C11" s="89">
        <v>1132589</v>
      </c>
      <c r="D11" s="89">
        <v>558372</v>
      </c>
      <c r="E11" s="89">
        <v>574217</v>
      </c>
      <c r="F11" s="476">
        <v>1129941</v>
      </c>
      <c r="G11" s="180" t="s">
        <v>24</v>
      </c>
      <c r="H11" s="180" t="s">
        <v>24</v>
      </c>
      <c r="I11" s="476">
        <v>2648</v>
      </c>
      <c r="J11" s="476" t="s">
        <v>24</v>
      </c>
      <c r="K11" s="476" t="s">
        <v>24</v>
      </c>
      <c r="L11" s="477">
        <v>6.49</v>
      </c>
      <c r="M11" s="13">
        <v>4.947272552548355</v>
      </c>
      <c r="N11" s="476" t="s">
        <v>24</v>
      </c>
      <c r="O11" s="476" t="s">
        <v>24</v>
      </c>
      <c r="P11" s="19" t="s">
        <v>24</v>
      </c>
      <c r="Q11" s="478"/>
      <c r="R11" s="479" t="s">
        <v>177</v>
      </c>
      <c r="S11" s="89">
        <v>663759</v>
      </c>
      <c r="T11" s="89">
        <v>2286305</v>
      </c>
      <c r="U11" s="89">
        <v>1146002</v>
      </c>
      <c r="V11" s="89">
        <v>1140303</v>
      </c>
      <c r="W11" s="89">
        <v>2284191</v>
      </c>
      <c r="X11" s="14">
        <v>1144792</v>
      </c>
      <c r="Y11" s="14">
        <v>1139399</v>
      </c>
      <c r="Z11" s="14">
        <v>2114</v>
      </c>
      <c r="AA11" s="14">
        <v>1210</v>
      </c>
      <c r="AB11" s="14">
        <v>904</v>
      </c>
      <c r="AC11" s="480">
        <v>2.15</v>
      </c>
      <c r="AD11" s="16">
        <v>3.444480602146261</v>
      </c>
      <c r="AE11" s="17">
        <v>94435</v>
      </c>
      <c r="AF11" s="89">
        <v>5014.92651897346</v>
      </c>
      <c r="AG11" s="18">
        <v>455.9</v>
      </c>
      <c r="AH11" s="482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38" customFormat="1" ht="21" customHeight="1">
      <c r="A12" s="44" t="s">
        <v>178</v>
      </c>
      <c r="B12" s="89">
        <v>239308</v>
      </c>
      <c r="C12" s="89">
        <v>1164048</v>
      </c>
      <c r="D12" s="89">
        <v>574586</v>
      </c>
      <c r="E12" s="89">
        <v>589462</v>
      </c>
      <c r="F12" s="89">
        <v>1162066</v>
      </c>
      <c r="G12" s="180" t="s">
        <v>24</v>
      </c>
      <c r="H12" s="180" t="s">
        <v>24</v>
      </c>
      <c r="I12" s="476">
        <v>1982</v>
      </c>
      <c r="J12" s="476" t="s">
        <v>24</v>
      </c>
      <c r="K12" s="476" t="s">
        <v>24</v>
      </c>
      <c r="L12" s="477">
        <v>2.78</v>
      </c>
      <c r="M12" s="13">
        <v>4.864225182609858</v>
      </c>
      <c r="N12" s="476" t="s">
        <v>24</v>
      </c>
      <c r="O12" s="476" t="s">
        <v>24</v>
      </c>
      <c r="P12" s="478" t="s">
        <v>24</v>
      </c>
      <c r="Q12" s="478"/>
      <c r="R12" s="479" t="s">
        <v>179</v>
      </c>
      <c r="S12" s="89">
        <v>683790</v>
      </c>
      <c r="T12" s="89">
        <v>2315353</v>
      </c>
      <c r="U12" s="89">
        <v>1162392</v>
      </c>
      <c r="V12" s="89">
        <v>1152961</v>
      </c>
      <c r="W12" s="89">
        <v>2312166</v>
      </c>
      <c r="X12" s="14">
        <v>1160365</v>
      </c>
      <c r="Y12" s="14">
        <v>1151801</v>
      </c>
      <c r="Z12" s="37">
        <v>3187</v>
      </c>
      <c r="AA12" s="14">
        <v>2027</v>
      </c>
      <c r="AB12" s="14">
        <v>1160</v>
      </c>
      <c r="AC12" s="480">
        <v>1.27</v>
      </c>
      <c r="AD12" s="16">
        <v>3.3860585852381577</v>
      </c>
      <c r="AE12" s="17">
        <v>98141</v>
      </c>
      <c r="AF12" s="89">
        <v>5078.642246106602</v>
      </c>
      <c r="AG12" s="18">
        <v>455.9</v>
      </c>
      <c r="AH12" s="482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38" customFormat="1" ht="21" customHeight="1">
      <c r="A13" s="44" t="s">
        <v>180</v>
      </c>
      <c r="B13" s="89">
        <v>251045</v>
      </c>
      <c r="C13" s="89">
        <v>1200273</v>
      </c>
      <c r="D13" s="89">
        <v>593779</v>
      </c>
      <c r="E13" s="89">
        <v>606494</v>
      </c>
      <c r="F13" s="89">
        <v>1197607</v>
      </c>
      <c r="G13" s="180" t="s">
        <v>24</v>
      </c>
      <c r="H13" s="180" t="s">
        <v>24</v>
      </c>
      <c r="I13" s="476">
        <v>2666</v>
      </c>
      <c r="J13" s="476" t="s">
        <v>24</v>
      </c>
      <c r="K13" s="476" t="s">
        <v>24</v>
      </c>
      <c r="L13" s="477">
        <v>3.11</v>
      </c>
      <c r="M13" s="13">
        <v>4.781106972853473</v>
      </c>
      <c r="N13" s="476" t="s">
        <v>24</v>
      </c>
      <c r="O13" s="476" t="s">
        <v>24</v>
      </c>
      <c r="P13" s="478" t="s">
        <v>24</v>
      </c>
      <c r="Q13" s="478"/>
      <c r="R13" s="479" t="s">
        <v>181</v>
      </c>
      <c r="S13" s="89">
        <v>702988</v>
      </c>
      <c r="T13" s="89">
        <v>2346956</v>
      </c>
      <c r="U13" s="89">
        <v>1178969</v>
      </c>
      <c r="V13" s="89">
        <v>1167987</v>
      </c>
      <c r="W13" s="89">
        <v>2342680</v>
      </c>
      <c r="X13" s="14">
        <v>1176372</v>
      </c>
      <c r="Y13" s="14">
        <v>1166308</v>
      </c>
      <c r="Z13" s="37">
        <v>4276</v>
      </c>
      <c r="AA13" s="14">
        <v>2597</v>
      </c>
      <c r="AB13" s="14">
        <v>1679</v>
      </c>
      <c r="AC13" s="480">
        <v>1.36</v>
      </c>
      <c r="AD13" s="16">
        <v>3.338543474426306</v>
      </c>
      <c r="AE13" s="17">
        <v>102284</v>
      </c>
      <c r="AF13" s="89">
        <v>5144.915272814959</v>
      </c>
      <c r="AG13" s="18">
        <v>456.17</v>
      </c>
      <c r="AH13" s="482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38" customFormat="1" ht="21" customHeight="1">
      <c r="A14" s="44" t="s">
        <v>182</v>
      </c>
      <c r="B14" s="89">
        <v>266974</v>
      </c>
      <c r="C14" s="89">
        <v>1266233</v>
      </c>
      <c r="D14" s="89">
        <v>628055</v>
      </c>
      <c r="E14" s="89">
        <v>638178</v>
      </c>
      <c r="F14" s="89">
        <v>1263569</v>
      </c>
      <c r="G14" s="180" t="s">
        <v>24</v>
      </c>
      <c r="H14" s="180" t="s">
        <v>24</v>
      </c>
      <c r="I14" s="476">
        <v>2664</v>
      </c>
      <c r="J14" s="476" t="s">
        <v>24</v>
      </c>
      <c r="K14" s="476" t="s">
        <v>24</v>
      </c>
      <c r="L14" s="477">
        <v>5.5</v>
      </c>
      <c r="M14" s="13">
        <v>4.74290754904972</v>
      </c>
      <c r="N14" s="476" t="s">
        <v>24</v>
      </c>
      <c r="O14" s="476" t="s">
        <v>24</v>
      </c>
      <c r="P14" s="478" t="s">
        <v>24</v>
      </c>
      <c r="Q14" s="478"/>
      <c r="R14" s="479" t="s">
        <v>183</v>
      </c>
      <c r="S14" s="89">
        <v>757886</v>
      </c>
      <c r="T14" s="89">
        <v>2485977</v>
      </c>
      <c r="U14" s="89">
        <v>1251009</v>
      </c>
      <c r="V14" s="89">
        <v>1234968</v>
      </c>
      <c r="W14" s="89">
        <v>2478589</v>
      </c>
      <c r="X14" s="20">
        <v>1246728</v>
      </c>
      <c r="Y14" s="14">
        <v>1231861</v>
      </c>
      <c r="Z14" s="37">
        <v>7388</v>
      </c>
      <c r="AA14" s="14">
        <v>4281</v>
      </c>
      <c r="AB14" s="14">
        <v>3107</v>
      </c>
      <c r="AC14" s="480">
        <v>5.92</v>
      </c>
      <c r="AD14" s="16">
        <v>3.2801463544649194</v>
      </c>
      <c r="AE14" s="17">
        <v>114217</v>
      </c>
      <c r="AF14" s="89">
        <v>2807.3957380492598</v>
      </c>
      <c r="AG14" s="18">
        <v>885.51</v>
      </c>
      <c r="AH14" s="482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38" customFormat="1" ht="21" customHeight="1">
      <c r="A15" s="44" t="s">
        <v>184</v>
      </c>
      <c r="B15" s="89">
        <v>276128</v>
      </c>
      <c r="C15" s="89">
        <v>1310768</v>
      </c>
      <c r="D15" s="89">
        <v>653467</v>
      </c>
      <c r="E15" s="89">
        <v>657301</v>
      </c>
      <c r="F15" s="89">
        <v>1308217</v>
      </c>
      <c r="G15" s="180" t="s">
        <v>24</v>
      </c>
      <c r="H15" s="180" t="s">
        <v>24</v>
      </c>
      <c r="I15" s="476">
        <v>2551</v>
      </c>
      <c r="J15" s="476" t="s">
        <v>24</v>
      </c>
      <c r="K15" s="476" t="s">
        <v>24</v>
      </c>
      <c r="L15" s="477">
        <v>3.52</v>
      </c>
      <c r="M15" s="13">
        <v>4.746957932553019</v>
      </c>
      <c r="N15" s="476">
        <v>28764</v>
      </c>
      <c r="O15" s="476">
        <v>7345</v>
      </c>
      <c r="P15" s="478">
        <v>178.51</v>
      </c>
      <c r="Q15" s="478"/>
      <c r="R15" s="479" t="s">
        <v>185</v>
      </c>
      <c r="S15" s="89">
        <v>768483</v>
      </c>
      <c r="T15" s="89">
        <v>2490960</v>
      </c>
      <c r="U15" s="89">
        <v>1253263</v>
      </c>
      <c r="V15" s="89">
        <v>1237697</v>
      </c>
      <c r="W15" s="89">
        <v>2480345</v>
      </c>
      <c r="X15" s="89">
        <v>1247132</v>
      </c>
      <c r="Y15" s="89">
        <v>1233213</v>
      </c>
      <c r="Z15" s="37">
        <v>10615</v>
      </c>
      <c r="AA15" s="14">
        <v>6131</v>
      </c>
      <c r="AB15" s="14">
        <v>4484</v>
      </c>
      <c r="AC15" s="15">
        <v>0.20004335677810964</v>
      </c>
      <c r="AD15" s="16">
        <v>3.241398963932839</v>
      </c>
      <c r="AE15" s="21">
        <v>118992</v>
      </c>
      <c r="AF15" s="89">
        <v>2812.864176340395</v>
      </c>
      <c r="AG15" s="18">
        <v>885.56</v>
      </c>
      <c r="AH15" s="482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38" customFormat="1" ht="21" customHeight="1">
      <c r="A16" s="44" t="s">
        <v>186</v>
      </c>
      <c r="B16" s="89">
        <v>294392</v>
      </c>
      <c r="C16" s="89">
        <v>1359040</v>
      </c>
      <c r="D16" s="89">
        <v>672056</v>
      </c>
      <c r="E16" s="89">
        <v>686984</v>
      </c>
      <c r="F16" s="89">
        <v>1356517</v>
      </c>
      <c r="G16" s="180" t="s">
        <v>24</v>
      </c>
      <c r="H16" s="180" t="s">
        <v>24</v>
      </c>
      <c r="I16" s="89">
        <v>2523</v>
      </c>
      <c r="J16" s="476" t="s">
        <v>24</v>
      </c>
      <c r="K16" s="476" t="s">
        <v>24</v>
      </c>
      <c r="L16" s="477">
        <v>3.68</v>
      </c>
      <c r="M16" s="13">
        <v>4.616429794287888</v>
      </c>
      <c r="N16" s="476" t="s">
        <v>24</v>
      </c>
      <c r="O16" s="476">
        <v>7613.2429555767185</v>
      </c>
      <c r="P16" s="19">
        <v>178.51</v>
      </c>
      <c r="Q16" s="478"/>
      <c r="R16" s="479" t="s">
        <v>187</v>
      </c>
      <c r="S16" s="89">
        <v>782422</v>
      </c>
      <c r="T16" s="89">
        <v>2501928</v>
      </c>
      <c r="U16" s="89">
        <v>1258337</v>
      </c>
      <c r="V16" s="89">
        <v>1243591</v>
      </c>
      <c r="W16" s="89">
        <v>2488346</v>
      </c>
      <c r="X16" s="89">
        <v>1250442</v>
      </c>
      <c r="Y16" s="89">
        <v>1237904</v>
      </c>
      <c r="Z16" s="37">
        <v>13582</v>
      </c>
      <c r="AA16" s="14">
        <v>7895</v>
      </c>
      <c r="AB16" s="14">
        <v>5687</v>
      </c>
      <c r="AC16" s="15">
        <v>0.43838191986340136</v>
      </c>
      <c r="AD16" s="16">
        <v>3.197670822139459</v>
      </c>
      <c r="AE16" s="21">
        <v>125445</v>
      </c>
      <c r="AF16" s="89">
        <v>2825.313368114371</v>
      </c>
      <c r="AG16" s="18">
        <v>885.54</v>
      </c>
      <c r="AH16" s="482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38" customFormat="1" ht="21" customHeight="1">
      <c r="A17" s="44" t="s">
        <v>188</v>
      </c>
      <c r="B17" s="89">
        <v>309267</v>
      </c>
      <c r="C17" s="89">
        <v>1415759</v>
      </c>
      <c r="D17" s="89">
        <v>699261</v>
      </c>
      <c r="E17" s="89">
        <v>716498</v>
      </c>
      <c r="F17" s="89">
        <v>1413257</v>
      </c>
      <c r="G17" s="180" t="s">
        <v>24</v>
      </c>
      <c r="H17" s="180" t="s">
        <v>24</v>
      </c>
      <c r="I17" s="476">
        <v>2502</v>
      </c>
      <c r="J17" s="476" t="s">
        <v>24</v>
      </c>
      <c r="K17" s="476" t="s">
        <v>24</v>
      </c>
      <c r="L17" s="477">
        <v>4.17</v>
      </c>
      <c r="M17" s="13">
        <v>4.577788771514581</v>
      </c>
      <c r="N17" s="476" t="s">
        <v>24</v>
      </c>
      <c r="O17" s="476">
        <v>7926.982082866742</v>
      </c>
      <c r="P17" s="478">
        <v>178.6</v>
      </c>
      <c r="Q17" s="478"/>
      <c r="R17" s="479" t="s">
        <v>189</v>
      </c>
      <c r="S17" s="89">
        <v>779433</v>
      </c>
      <c r="T17" s="89">
        <v>2504645</v>
      </c>
      <c r="U17" s="89">
        <v>1259518</v>
      </c>
      <c r="V17" s="89">
        <v>1245127</v>
      </c>
      <c r="W17" s="89">
        <v>2493440</v>
      </c>
      <c r="X17" s="89">
        <v>1253073</v>
      </c>
      <c r="Y17" s="89">
        <v>1240367</v>
      </c>
      <c r="Z17" s="37">
        <v>11205</v>
      </c>
      <c r="AA17" s="14">
        <v>6445</v>
      </c>
      <c r="AB17" s="14">
        <v>4760</v>
      </c>
      <c r="AC17" s="15">
        <v>0.10847844704538967</v>
      </c>
      <c r="AD17" s="16">
        <v>3.2134192419361254</v>
      </c>
      <c r="AE17" s="21">
        <v>131633</v>
      </c>
      <c r="AF17" s="89">
        <v>2828.4134924847267</v>
      </c>
      <c r="AG17" s="18">
        <v>885.53</v>
      </c>
      <c r="AH17" s="482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38" customFormat="1" ht="21" customHeight="1">
      <c r="A18" s="44" t="s">
        <v>190</v>
      </c>
      <c r="B18" s="89">
        <v>328748</v>
      </c>
      <c r="C18" s="89">
        <v>1487098</v>
      </c>
      <c r="D18" s="89">
        <v>734050</v>
      </c>
      <c r="E18" s="89">
        <v>753048</v>
      </c>
      <c r="F18" s="89">
        <v>1484596</v>
      </c>
      <c r="G18" s="180" t="s">
        <v>24</v>
      </c>
      <c r="H18" s="180" t="s">
        <v>24</v>
      </c>
      <c r="I18" s="476">
        <v>2502</v>
      </c>
      <c r="J18" s="476" t="s">
        <v>24</v>
      </c>
      <c r="K18" s="476" t="s">
        <v>24</v>
      </c>
      <c r="L18" s="477">
        <v>5.04</v>
      </c>
      <c r="M18" s="13">
        <v>4.523519534719603</v>
      </c>
      <c r="N18" s="476" t="s">
        <v>24</v>
      </c>
      <c r="O18" s="476">
        <v>8326.416573348264</v>
      </c>
      <c r="P18" s="478">
        <v>178.6</v>
      </c>
      <c r="Q18" s="478"/>
      <c r="R18" s="479" t="s">
        <v>191</v>
      </c>
      <c r="S18" s="89">
        <v>789891</v>
      </c>
      <c r="T18" s="89">
        <v>2517203</v>
      </c>
      <c r="U18" s="89">
        <v>1265940</v>
      </c>
      <c r="V18" s="89">
        <v>1251263</v>
      </c>
      <c r="W18" s="89">
        <v>2505710</v>
      </c>
      <c r="X18" s="89">
        <v>1259384</v>
      </c>
      <c r="Y18" s="89">
        <v>1246326</v>
      </c>
      <c r="Z18" s="37">
        <v>11493</v>
      </c>
      <c r="AA18" s="37">
        <v>6556</v>
      </c>
      <c r="AB18" s="37">
        <v>4937</v>
      </c>
      <c r="AC18" s="15">
        <v>0.49888705837391734</v>
      </c>
      <c r="AD18" s="16">
        <v>3.186772605334154</v>
      </c>
      <c r="AE18" s="21">
        <v>140224</v>
      </c>
      <c r="AF18" s="89">
        <v>2842.3380494800194</v>
      </c>
      <c r="AG18" s="18">
        <v>885.61</v>
      </c>
      <c r="AH18" s="482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38" customFormat="1" ht="21" customHeight="1">
      <c r="A19" s="44" t="s">
        <v>192</v>
      </c>
      <c r="B19" s="89">
        <v>351676</v>
      </c>
      <c r="C19" s="89">
        <v>1572824</v>
      </c>
      <c r="D19" s="89">
        <v>777704</v>
      </c>
      <c r="E19" s="89">
        <v>795120</v>
      </c>
      <c r="F19" s="89">
        <v>1570248</v>
      </c>
      <c r="G19" s="180" t="s">
        <v>24</v>
      </c>
      <c r="H19" s="180" t="s">
        <v>24</v>
      </c>
      <c r="I19" s="476">
        <v>2576</v>
      </c>
      <c r="J19" s="476" t="s">
        <v>24</v>
      </c>
      <c r="K19" s="476" t="s">
        <v>24</v>
      </c>
      <c r="L19" s="477">
        <v>5.76</v>
      </c>
      <c r="M19" s="13">
        <v>4.472366610175275</v>
      </c>
      <c r="N19" s="476" t="s">
        <v>24</v>
      </c>
      <c r="O19" s="476">
        <v>8751.524593812597</v>
      </c>
      <c r="P19" s="478">
        <v>179.72</v>
      </c>
      <c r="Q19" s="478"/>
      <c r="R19" s="479" t="s">
        <v>95</v>
      </c>
      <c r="S19" s="89">
        <v>805779</v>
      </c>
      <c r="T19" s="89">
        <v>2538212</v>
      </c>
      <c r="U19" s="89">
        <v>1276725</v>
      </c>
      <c r="V19" s="89">
        <v>1261487</v>
      </c>
      <c r="W19" s="89">
        <v>2524253</v>
      </c>
      <c r="X19" s="89">
        <v>1268348</v>
      </c>
      <c r="Y19" s="89">
        <v>1255905</v>
      </c>
      <c r="Z19" s="37">
        <v>13959</v>
      </c>
      <c r="AA19" s="37">
        <v>8377</v>
      </c>
      <c r="AB19" s="37">
        <v>5582</v>
      </c>
      <c r="AC19" s="15">
        <v>0.8277086389946939</v>
      </c>
      <c r="AD19" s="16">
        <v>3.150010114435844</v>
      </c>
      <c r="AE19" s="21">
        <v>149045</v>
      </c>
      <c r="AF19" s="89">
        <v>2866.0606813382865</v>
      </c>
      <c r="AG19" s="18">
        <v>885.61</v>
      </c>
      <c r="AH19" s="482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38" customFormat="1" ht="21" customHeight="1">
      <c r="A20" s="44" t="s">
        <v>193</v>
      </c>
      <c r="B20" s="89">
        <v>362629</v>
      </c>
      <c r="C20" s="89">
        <v>1604934</v>
      </c>
      <c r="D20" s="89">
        <v>801059</v>
      </c>
      <c r="E20" s="89">
        <v>803875</v>
      </c>
      <c r="F20" s="89">
        <v>1602343</v>
      </c>
      <c r="G20" s="180" t="s">
        <v>24</v>
      </c>
      <c r="H20" s="180" t="s">
        <v>24</v>
      </c>
      <c r="I20" s="476">
        <v>2591</v>
      </c>
      <c r="J20" s="476" t="s">
        <v>24</v>
      </c>
      <c r="K20" s="476" t="s">
        <v>24</v>
      </c>
      <c r="L20" s="477">
        <v>2.04</v>
      </c>
      <c r="M20" s="13">
        <v>4.4258291532116845</v>
      </c>
      <c r="N20" s="476">
        <v>40532</v>
      </c>
      <c r="O20" s="476">
        <v>8926.218020022246</v>
      </c>
      <c r="P20" s="478">
        <v>179.8</v>
      </c>
      <c r="Q20" s="478"/>
      <c r="R20" s="479" t="s">
        <v>25</v>
      </c>
      <c r="S20" s="89">
        <v>815709</v>
      </c>
      <c r="T20" s="89">
        <v>2539587</v>
      </c>
      <c r="U20" s="89">
        <v>1277033</v>
      </c>
      <c r="V20" s="89">
        <v>1262554</v>
      </c>
      <c r="W20" s="89">
        <v>2525109</v>
      </c>
      <c r="X20" s="89">
        <v>1268488</v>
      </c>
      <c r="Y20" s="89">
        <v>1256621</v>
      </c>
      <c r="Z20" s="37">
        <v>14478</v>
      </c>
      <c r="AA20" s="37">
        <v>8545</v>
      </c>
      <c r="AB20" s="37">
        <v>5933</v>
      </c>
      <c r="AC20" s="15">
        <v>0.054142661779257806</v>
      </c>
      <c r="AD20" s="16">
        <v>3.11334924587077</v>
      </c>
      <c r="AE20" s="21">
        <v>157269</v>
      </c>
      <c r="AF20" s="89">
        <v>2867.6132834995087</v>
      </c>
      <c r="AG20" s="18">
        <v>885.62</v>
      </c>
      <c r="AH20" s="482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38" customFormat="1" ht="21" customHeight="1">
      <c r="A21" s="44" t="s">
        <v>194</v>
      </c>
      <c r="B21" s="89">
        <v>415220</v>
      </c>
      <c r="C21" s="89">
        <v>1838037</v>
      </c>
      <c r="D21" s="89">
        <v>902942</v>
      </c>
      <c r="E21" s="89">
        <v>935095</v>
      </c>
      <c r="F21" s="89" t="s">
        <v>24</v>
      </c>
      <c r="G21" s="180" t="s">
        <v>24</v>
      </c>
      <c r="H21" s="180" t="s">
        <v>24</v>
      </c>
      <c r="I21" s="89" t="s">
        <v>24</v>
      </c>
      <c r="J21" s="476" t="s">
        <v>24</v>
      </c>
      <c r="K21" s="476" t="s">
        <v>24</v>
      </c>
      <c r="L21" s="477">
        <v>14.52</v>
      </c>
      <c r="M21" s="13">
        <v>4.426658157121526</v>
      </c>
      <c r="N21" s="476" t="s">
        <v>24</v>
      </c>
      <c r="O21" s="89">
        <v>4040.0857237059017</v>
      </c>
      <c r="P21" s="18">
        <v>454.95</v>
      </c>
      <c r="Q21" s="478"/>
      <c r="R21" s="479" t="s">
        <v>26</v>
      </c>
      <c r="S21" s="89">
        <v>827177</v>
      </c>
      <c r="T21" s="89">
        <v>2540647</v>
      </c>
      <c r="U21" s="89">
        <v>1277327</v>
      </c>
      <c r="V21" s="89">
        <v>1263320</v>
      </c>
      <c r="W21" s="89">
        <v>2525803</v>
      </c>
      <c r="X21" s="89">
        <v>1268530</v>
      </c>
      <c r="Y21" s="89">
        <v>1257273</v>
      </c>
      <c r="Z21" s="37">
        <v>14844</v>
      </c>
      <c r="AA21" s="37">
        <v>8797</v>
      </c>
      <c r="AB21" s="37">
        <v>6047</v>
      </c>
      <c r="AC21" s="15">
        <v>0.041721655940396285</v>
      </c>
      <c r="AD21" s="16">
        <v>3.0714671708715304</v>
      </c>
      <c r="AE21" s="21">
        <v>165816</v>
      </c>
      <c r="AF21" s="89">
        <v>2869</v>
      </c>
      <c r="AG21" s="18">
        <v>885.7</v>
      </c>
      <c r="AH21" s="482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38" customFormat="1" ht="21" customHeight="1">
      <c r="A22" s="44" t="s">
        <v>195</v>
      </c>
      <c r="B22" s="89">
        <v>438081</v>
      </c>
      <c r="C22" s="89">
        <v>1904319</v>
      </c>
      <c r="D22" s="89">
        <v>936002</v>
      </c>
      <c r="E22" s="89">
        <v>968317</v>
      </c>
      <c r="F22" s="180" t="s">
        <v>24</v>
      </c>
      <c r="G22" s="180" t="s">
        <v>24</v>
      </c>
      <c r="H22" s="180" t="s">
        <v>24</v>
      </c>
      <c r="I22" s="476" t="s">
        <v>24</v>
      </c>
      <c r="J22" s="476" t="s">
        <v>24</v>
      </c>
      <c r="K22" s="476" t="s">
        <v>24</v>
      </c>
      <c r="L22" s="477">
        <v>3.61</v>
      </c>
      <c r="M22" s="13">
        <v>4.346956384778157</v>
      </c>
      <c r="N22" s="476" t="s">
        <v>24</v>
      </c>
      <c r="O22" s="89">
        <v>4184.488782438639</v>
      </c>
      <c r="P22" s="18">
        <v>455.09</v>
      </c>
      <c r="Q22" s="478"/>
      <c r="R22" s="479" t="s">
        <v>27</v>
      </c>
      <c r="S22" s="89">
        <v>845242</v>
      </c>
      <c r="T22" s="89">
        <v>2544811</v>
      </c>
      <c r="U22" s="89">
        <v>1279406</v>
      </c>
      <c r="V22" s="89">
        <v>1265405</v>
      </c>
      <c r="W22" s="89">
        <v>2529544</v>
      </c>
      <c r="X22" s="89">
        <v>1269880</v>
      </c>
      <c r="Y22" s="89">
        <v>1259664</v>
      </c>
      <c r="Z22" s="37">
        <v>15267</v>
      </c>
      <c r="AA22" s="45">
        <v>9526</v>
      </c>
      <c r="AB22" s="37">
        <v>5741</v>
      </c>
      <c r="AC22" s="15">
        <v>0.16362708271852017</v>
      </c>
      <c r="AD22" s="16">
        <v>3.01074840104964</v>
      </c>
      <c r="AE22" s="21">
        <v>175110</v>
      </c>
      <c r="AF22" s="89">
        <v>2873.2849336103336</v>
      </c>
      <c r="AG22" s="483">
        <v>885.68</v>
      </c>
      <c r="AH22" s="482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38" customFormat="1" ht="21" customHeight="1">
      <c r="A23" s="479" t="s">
        <v>196</v>
      </c>
      <c r="B23" s="89">
        <v>459223</v>
      </c>
      <c r="C23" s="89">
        <v>1958812</v>
      </c>
      <c r="D23" s="89">
        <v>970003</v>
      </c>
      <c r="E23" s="89">
        <v>988809</v>
      </c>
      <c r="F23" s="180" t="s">
        <v>24</v>
      </c>
      <c r="G23" s="180" t="s">
        <v>24</v>
      </c>
      <c r="H23" s="180" t="s">
        <v>24</v>
      </c>
      <c r="I23" s="476" t="s">
        <v>24</v>
      </c>
      <c r="J23" s="476" t="s">
        <v>24</v>
      </c>
      <c r="K23" s="476" t="s">
        <v>24</v>
      </c>
      <c r="L23" s="477">
        <v>2.86</v>
      </c>
      <c r="M23" s="13">
        <v>4.265491928757924</v>
      </c>
      <c r="N23" s="476" t="s">
        <v>24</v>
      </c>
      <c r="O23" s="89">
        <v>4304.797485880052</v>
      </c>
      <c r="P23" s="18">
        <v>455.3</v>
      </c>
      <c r="Q23" s="478"/>
      <c r="R23" s="479" t="s">
        <v>28</v>
      </c>
      <c r="S23" s="484">
        <v>853142</v>
      </c>
      <c r="T23" s="89">
        <v>2539738</v>
      </c>
      <c r="U23" s="89">
        <v>1275762</v>
      </c>
      <c r="V23" s="89">
        <v>1263976</v>
      </c>
      <c r="W23" s="89">
        <v>2524712</v>
      </c>
      <c r="X23" s="89">
        <v>1266254</v>
      </c>
      <c r="Y23" s="89">
        <v>1258458</v>
      </c>
      <c r="Z23" s="45">
        <v>15026</v>
      </c>
      <c r="AA23" s="45">
        <v>9508</v>
      </c>
      <c r="AB23" s="45">
        <v>5518</v>
      </c>
      <c r="AC23" s="15">
        <v>-0.1997450130682771</v>
      </c>
      <c r="AD23" s="16">
        <v>2.9769229506928507</v>
      </c>
      <c r="AE23" s="21">
        <v>186250</v>
      </c>
      <c r="AF23" s="89">
        <v>2867.88093678719</v>
      </c>
      <c r="AG23" s="483">
        <v>885.58</v>
      </c>
      <c r="AH23" s="482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38" customFormat="1" ht="21" customHeight="1">
      <c r="A24" s="479" t="s">
        <v>197</v>
      </c>
      <c r="B24" s="89">
        <v>477824</v>
      </c>
      <c r="C24" s="89">
        <v>2012039</v>
      </c>
      <c r="D24" s="89">
        <v>996783</v>
      </c>
      <c r="E24" s="89">
        <v>1015256</v>
      </c>
      <c r="F24" s="180" t="s">
        <v>24</v>
      </c>
      <c r="G24" s="180" t="s">
        <v>24</v>
      </c>
      <c r="H24" s="180" t="s">
        <v>24</v>
      </c>
      <c r="I24" s="476" t="s">
        <v>24</v>
      </c>
      <c r="J24" s="476" t="s">
        <v>24</v>
      </c>
      <c r="K24" s="476" t="s">
        <v>24</v>
      </c>
      <c r="L24" s="477">
        <v>2.72</v>
      </c>
      <c r="M24" s="13">
        <v>4.210837044602196</v>
      </c>
      <c r="N24" s="22" t="s">
        <v>24</v>
      </c>
      <c r="O24" s="89">
        <v>4421.092067677433</v>
      </c>
      <c r="P24" s="18">
        <v>455.1</v>
      </c>
      <c r="Q24" s="478"/>
      <c r="R24" s="479" t="s">
        <v>29</v>
      </c>
      <c r="S24" s="484">
        <v>865766</v>
      </c>
      <c r="T24" s="89">
        <v>2525836</v>
      </c>
      <c r="U24" s="89">
        <v>1268066</v>
      </c>
      <c r="V24" s="89">
        <v>1257770</v>
      </c>
      <c r="W24" s="89">
        <v>2511306</v>
      </c>
      <c r="X24" s="89">
        <v>1259092</v>
      </c>
      <c r="Y24" s="89">
        <v>1252214</v>
      </c>
      <c r="Z24" s="45">
        <v>14530</v>
      </c>
      <c r="AA24" s="45">
        <v>8974</v>
      </c>
      <c r="AB24" s="45">
        <v>5556</v>
      </c>
      <c r="AC24" s="15">
        <v>-0.5503920286194353</v>
      </c>
      <c r="AD24" s="16">
        <v>2.9174580660363194</v>
      </c>
      <c r="AE24" s="21">
        <v>195419</v>
      </c>
      <c r="AF24" s="89">
        <v>2855.794496076702</v>
      </c>
      <c r="AG24" s="483">
        <v>884.46</v>
      </c>
      <c r="AH24" s="482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38" customFormat="1" ht="21" customHeight="1">
      <c r="A25" s="479" t="s">
        <v>198</v>
      </c>
      <c r="B25" s="89">
        <v>501724</v>
      </c>
      <c r="C25" s="89">
        <v>2029853</v>
      </c>
      <c r="D25" s="89">
        <v>1005364</v>
      </c>
      <c r="E25" s="89">
        <v>1024489</v>
      </c>
      <c r="F25" s="180">
        <v>2028370</v>
      </c>
      <c r="G25" s="180" t="s">
        <v>24</v>
      </c>
      <c r="H25" s="180" t="s">
        <v>24</v>
      </c>
      <c r="I25" s="180">
        <v>1483</v>
      </c>
      <c r="J25" s="17" t="s">
        <v>24</v>
      </c>
      <c r="K25" s="22" t="s">
        <v>24</v>
      </c>
      <c r="L25" s="477">
        <v>0.89</v>
      </c>
      <c r="M25" s="13">
        <v>4.045756232510304</v>
      </c>
      <c r="N25" s="17">
        <v>61837</v>
      </c>
      <c r="O25" s="89">
        <v>4460.627170043511</v>
      </c>
      <c r="P25" s="18">
        <v>455.06</v>
      </c>
      <c r="Q25" s="478"/>
      <c r="R25" s="479" t="s">
        <v>244</v>
      </c>
      <c r="S25" s="89">
        <v>875173</v>
      </c>
      <c r="T25" s="89">
        <v>2513219</v>
      </c>
      <c r="U25" s="89">
        <v>1261391</v>
      </c>
      <c r="V25" s="89">
        <v>1251828</v>
      </c>
      <c r="W25" s="89">
        <v>2496115</v>
      </c>
      <c r="X25" s="476">
        <v>1250849</v>
      </c>
      <c r="Y25" s="476">
        <v>1245266</v>
      </c>
      <c r="Z25" s="45">
        <v>17104</v>
      </c>
      <c r="AA25" s="45">
        <v>10542</v>
      </c>
      <c r="AB25" s="45">
        <v>6562</v>
      </c>
      <c r="AC25" s="15">
        <v>-0.5020254900189757</v>
      </c>
      <c r="AD25" s="16">
        <v>2.871682513057418</v>
      </c>
      <c r="AE25" s="180">
        <v>206158</v>
      </c>
      <c r="AF25" s="476">
        <v>2841.947010731288</v>
      </c>
      <c r="AG25" s="478">
        <v>884.33</v>
      </c>
      <c r="AH25" s="482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38" customFormat="1" ht="21" customHeight="1">
      <c r="A26" s="479" t="s">
        <v>168</v>
      </c>
      <c r="B26" s="89">
        <v>521808</v>
      </c>
      <c r="C26" s="89">
        <v>2092989</v>
      </c>
      <c r="D26" s="89">
        <v>1037965</v>
      </c>
      <c r="E26" s="89">
        <v>1055024</v>
      </c>
      <c r="F26" s="180" t="s">
        <v>24</v>
      </c>
      <c r="G26" s="180" t="s">
        <v>24</v>
      </c>
      <c r="H26" s="180" t="s">
        <v>24</v>
      </c>
      <c r="I26" s="180" t="s">
        <v>24</v>
      </c>
      <c r="J26" s="17" t="s">
        <v>24</v>
      </c>
      <c r="K26" s="17" t="s">
        <v>24</v>
      </c>
      <c r="L26" s="477">
        <v>3.11</v>
      </c>
      <c r="M26" s="13">
        <v>4.0110327936712356</v>
      </c>
      <c r="N26" s="23" t="s">
        <v>24</v>
      </c>
      <c r="O26" s="89">
        <v>4595.733608537174</v>
      </c>
      <c r="P26" s="18">
        <v>455.42</v>
      </c>
      <c r="Q26" s="478"/>
      <c r="R26" s="479" t="s">
        <v>284</v>
      </c>
      <c r="S26" s="89">
        <v>883920</v>
      </c>
      <c r="T26" s="89">
        <v>2512670</v>
      </c>
      <c r="U26" s="89">
        <v>1259705</v>
      </c>
      <c r="V26" s="89">
        <v>1252965</v>
      </c>
      <c r="W26" s="89">
        <v>2493261</v>
      </c>
      <c r="X26" s="89">
        <v>1248233</v>
      </c>
      <c r="Y26" s="89">
        <v>1245028</v>
      </c>
      <c r="Z26" s="45">
        <v>19409</v>
      </c>
      <c r="AA26" s="45">
        <v>11472</v>
      </c>
      <c r="AB26" s="45">
        <v>7937</v>
      </c>
      <c r="AC26" s="15">
        <v>-0.021849267910230948</v>
      </c>
      <c r="AD26" s="16">
        <v>2.84264413069056</v>
      </c>
      <c r="AE26" s="21">
        <v>220985</v>
      </c>
      <c r="AF26" s="89">
        <v>2842.097524007737</v>
      </c>
      <c r="AG26" s="483">
        <v>884.1</v>
      </c>
      <c r="AH26" s="482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38" customFormat="1" ht="21" customHeight="1">
      <c r="A27" s="479" t="s">
        <v>169</v>
      </c>
      <c r="B27" s="89">
        <v>540904</v>
      </c>
      <c r="C27" s="89">
        <v>2165954</v>
      </c>
      <c r="D27" s="89">
        <v>1072610</v>
      </c>
      <c r="E27" s="89">
        <v>1093344</v>
      </c>
      <c r="F27" s="17">
        <v>2164645</v>
      </c>
      <c r="G27" s="17" t="s">
        <v>24</v>
      </c>
      <c r="H27" s="17" t="s">
        <v>24</v>
      </c>
      <c r="I27" s="17">
        <v>1309</v>
      </c>
      <c r="J27" s="17" t="s">
        <v>24</v>
      </c>
      <c r="K27" s="17" t="s">
        <v>24</v>
      </c>
      <c r="L27" s="477">
        <v>3.49</v>
      </c>
      <c r="M27" s="13">
        <v>4.0043223936225285</v>
      </c>
      <c r="N27" s="17" t="s">
        <v>24</v>
      </c>
      <c r="O27" s="89">
        <v>4756.575017568517</v>
      </c>
      <c r="P27" s="18">
        <v>455.36</v>
      </c>
      <c r="Q27" s="478"/>
      <c r="R27" s="44" t="s">
        <v>283</v>
      </c>
      <c r="S27" s="89">
        <v>894969</v>
      </c>
      <c r="T27" s="89">
        <v>2512604</v>
      </c>
      <c r="U27" s="89">
        <v>1258148</v>
      </c>
      <c r="V27" s="89">
        <v>1254456</v>
      </c>
      <c r="W27" s="89">
        <v>2492724</v>
      </c>
      <c r="X27" s="89">
        <v>1246873</v>
      </c>
      <c r="Y27" s="89">
        <v>1245851</v>
      </c>
      <c r="Z27" s="50">
        <v>19880</v>
      </c>
      <c r="AA27" s="50">
        <v>11275</v>
      </c>
      <c r="AB27" s="50">
        <v>8605</v>
      </c>
      <c r="AC27" s="485">
        <v>-0.002626687945492245</v>
      </c>
      <c r="AD27" s="49">
        <v>2.8074760131356506</v>
      </c>
      <c r="AE27" s="50">
        <v>232500</v>
      </c>
      <c r="AF27" s="89">
        <v>2841.990725031105</v>
      </c>
      <c r="AG27" s="483">
        <v>884.1</v>
      </c>
      <c r="AH27" s="486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38" customFormat="1" ht="21" customHeight="1">
      <c r="A28" s="479" t="s">
        <v>170</v>
      </c>
      <c r="B28" s="89">
        <v>568116</v>
      </c>
      <c r="C28" s="89">
        <v>2239418</v>
      </c>
      <c r="D28" s="89">
        <v>1112573</v>
      </c>
      <c r="E28" s="89">
        <v>1126845</v>
      </c>
      <c r="F28" s="17">
        <v>2238408</v>
      </c>
      <c r="G28" s="17" t="s">
        <v>24</v>
      </c>
      <c r="H28" s="17" t="s">
        <v>24</v>
      </c>
      <c r="I28" s="17">
        <v>1010</v>
      </c>
      <c r="J28" s="17" t="s">
        <v>24</v>
      </c>
      <c r="K28" s="17" t="s">
        <v>24</v>
      </c>
      <c r="L28" s="477">
        <v>3.39</v>
      </c>
      <c r="M28" s="13">
        <v>3.9418323018538466</v>
      </c>
      <c r="N28" s="17" t="s">
        <v>24</v>
      </c>
      <c r="O28" s="89">
        <v>4915.100302883982</v>
      </c>
      <c r="P28" s="18">
        <v>455.62</v>
      </c>
      <c r="Q28" s="478"/>
      <c r="R28" s="44" t="s">
        <v>646</v>
      </c>
      <c r="S28" s="487">
        <v>906470</v>
      </c>
      <c r="T28" s="89">
        <v>2509187</v>
      </c>
      <c r="U28" s="89">
        <v>1254593</v>
      </c>
      <c r="V28" s="89">
        <v>1254594</v>
      </c>
      <c r="W28" s="89">
        <v>2489781</v>
      </c>
      <c r="X28" s="488">
        <v>1243878</v>
      </c>
      <c r="Y28" s="488">
        <v>1245903</v>
      </c>
      <c r="Z28" s="50">
        <v>19406</v>
      </c>
      <c r="AA28" s="50">
        <v>10715</v>
      </c>
      <c r="AB28" s="50">
        <v>8691</v>
      </c>
      <c r="AC28" s="15">
        <v>-0.13599437078027418</v>
      </c>
      <c r="AD28" s="49">
        <v>2.7680860922038235</v>
      </c>
      <c r="AE28" s="50">
        <v>242370</v>
      </c>
      <c r="AF28" s="89">
        <v>2838.222086486364</v>
      </c>
      <c r="AG28" s="483">
        <v>884.07</v>
      </c>
      <c r="AH28" s="482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38" customFormat="1" ht="21" customHeight="1">
      <c r="A29" s="489" t="s">
        <v>171</v>
      </c>
      <c r="B29" s="94">
        <v>591138</v>
      </c>
      <c r="C29" s="94">
        <v>2288441</v>
      </c>
      <c r="D29" s="94">
        <v>1138375</v>
      </c>
      <c r="E29" s="94">
        <v>1150066</v>
      </c>
      <c r="F29" s="94">
        <v>2287200</v>
      </c>
      <c r="G29" s="24" t="s">
        <v>24</v>
      </c>
      <c r="H29" s="24" t="s">
        <v>24</v>
      </c>
      <c r="I29" s="24">
        <v>1241</v>
      </c>
      <c r="J29" s="24" t="s">
        <v>24</v>
      </c>
      <c r="K29" s="24" t="s">
        <v>24</v>
      </c>
      <c r="L29" s="490">
        <v>2.19</v>
      </c>
      <c r="M29" s="25">
        <v>3.871246646299172</v>
      </c>
      <c r="N29" s="24" t="s">
        <v>24</v>
      </c>
      <c r="O29" s="94">
        <v>5022.696545366753</v>
      </c>
      <c r="P29" s="26">
        <v>455.62</v>
      </c>
      <c r="Q29" s="478"/>
      <c r="R29" s="52" t="s">
        <v>717</v>
      </c>
      <c r="S29" s="491">
        <v>934598</v>
      </c>
      <c r="T29" s="94">
        <f>SUM(U29:V29)</f>
        <v>2532077</v>
      </c>
      <c r="U29" s="94">
        <f>X29+AA29</f>
        <v>1266569</v>
      </c>
      <c r="V29" s="94">
        <f>Y29+AB29</f>
        <v>1265508</v>
      </c>
      <c r="W29" s="492">
        <f>SUM(X29:Y29)</f>
        <v>2511676</v>
      </c>
      <c r="X29" s="492">
        <v>1255245</v>
      </c>
      <c r="Y29" s="492">
        <v>1256431</v>
      </c>
      <c r="Z29" s="56">
        <f>SUM(AA29:AB29)</f>
        <v>20401</v>
      </c>
      <c r="AA29" s="56">
        <v>11324</v>
      </c>
      <c r="AB29" s="56">
        <v>9077</v>
      </c>
      <c r="AC29" s="493">
        <f>(T29-T28)/T28*100</f>
        <v>0.9122476722540009</v>
      </c>
      <c r="AD29" s="81">
        <f>T29/S29</f>
        <v>2.7092685839259234</v>
      </c>
      <c r="AE29" s="56">
        <v>252084</v>
      </c>
      <c r="AF29" s="94">
        <f>T29/AG29</f>
        <v>2864.016513969008</v>
      </c>
      <c r="AG29" s="494">
        <v>884.1</v>
      </c>
      <c r="AH29" s="482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17" ht="15.75" customHeight="1">
      <c r="A30" s="58" t="s">
        <v>581</v>
      </c>
      <c r="B30" s="375"/>
      <c r="C30" s="375"/>
      <c r="D30" s="375"/>
      <c r="E30" s="495" t="s">
        <v>9</v>
      </c>
      <c r="F30" s="495"/>
      <c r="G30" s="495"/>
      <c r="H30" s="495"/>
      <c r="I30" s="495"/>
      <c r="J30" s="495"/>
      <c r="K30" s="495"/>
      <c r="L30" s="470"/>
      <c r="M30" s="365"/>
      <c r="N30" s="495"/>
      <c r="O30" s="375"/>
      <c r="P30" s="375"/>
      <c r="Q30" s="496"/>
    </row>
    <row r="31" spans="1:17" ht="13.5">
      <c r="A31" s="58" t="s">
        <v>582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466"/>
      <c r="M31" s="364"/>
      <c r="N31" s="29"/>
      <c r="O31" s="29"/>
      <c r="P31" s="29"/>
      <c r="Q31" s="413"/>
    </row>
    <row r="32" spans="1:13" ht="13.5">
      <c r="A32" s="27" t="s">
        <v>583</v>
      </c>
      <c r="M32" s="346"/>
    </row>
    <row r="33" spans="1:13" ht="13.5">
      <c r="A33" s="27" t="s">
        <v>584</v>
      </c>
      <c r="M33" s="346"/>
    </row>
    <row r="34" ht="13.5">
      <c r="M34" s="346"/>
    </row>
    <row r="35" ht="13.5">
      <c r="M35" s="346"/>
    </row>
    <row r="36" ht="13.5">
      <c r="M36" s="346"/>
    </row>
  </sheetData>
  <sheetProtection/>
  <mergeCells count="25">
    <mergeCell ref="A6:A8"/>
    <mergeCell ref="B6:B8"/>
    <mergeCell ref="C6:K6"/>
    <mergeCell ref="L6:L8"/>
    <mergeCell ref="M6:M8"/>
    <mergeCell ref="N6:N8"/>
    <mergeCell ref="C7:C8"/>
    <mergeCell ref="F7:F8"/>
    <mergeCell ref="I7:I8"/>
    <mergeCell ref="J7:K7"/>
    <mergeCell ref="P7:P8"/>
    <mergeCell ref="T3:V3"/>
    <mergeCell ref="O6:O8"/>
    <mergeCell ref="R6:R8"/>
    <mergeCell ref="S6:S8"/>
    <mergeCell ref="T7:T8"/>
    <mergeCell ref="W7:W8"/>
    <mergeCell ref="Z7:Z8"/>
    <mergeCell ref="AG7:AG8"/>
    <mergeCell ref="AJ7:AL7"/>
    <mergeCell ref="T6:AB6"/>
    <mergeCell ref="AC6:AC8"/>
    <mergeCell ref="AD6:AD8"/>
    <mergeCell ref="AE6:AE8"/>
    <mergeCell ref="AF6:AF8"/>
  </mergeCells>
  <printOptions/>
  <pageMargins left="0.16" right="0.16" top="0.38" bottom="0.25" header="0.5" footer="0.22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2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8.88671875" defaultRowHeight="13.5"/>
  <cols>
    <col min="1" max="1" width="9.5546875" style="59" customWidth="1"/>
    <col min="2" max="2" width="7.99609375" style="59" customWidth="1"/>
    <col min="3" max="4" width="6.77734375" style="59" customWidth="1"/>
    <col min="5" max="5" width="6.88671875" style="59" customWidth="1"/>
    <col min="6" max="7" width="6.4453125" style="59" customWidth="1"/>
    <col min="8" max="9" width="6.5546875" style="59" customWidth="1"/>
    <col min="10" max="11" width="6.3359375" style="59" customWidth="1"/>
    <col min="12" max="14" width="6.77734375" style="59" customWidth="1"/>
    <col min="15" max="15" width="8.5546875" style="59" customWidth="1"/>
    <col min="16" max="16" width="6.10546875" style="59" customWidth="1"/>
    <col min="17" max="17" width="6.5546875" style="59" customWidth="1"/>
    <col min="18" max="21" width="6.77734375" style="59" customWidth="1"/>
    <col min="22" max="22" width="7.10546875" style="59" customWidth="1"/>
    <col min="23" max="26" width="6.77734375" style="59" customWidth="1"/>
    <col min="27" max="27" width="8.88671875" style="59" customWidth="1"/>
    <col min="28" max="38" width="6.77734375" style="59" customWidth="1"/>
    <col min="39" max="16384" width="8.88671875" style="59" customWidth="1"/>
  </cols>
  <sheetData>
    <row r="1" spans="3:23" s="27" customFormat="1" ht="21" customHeight="1">
      <c r="C1" s="62" t="s">
        <v>443</v>
      </c>
      <c r="W1" s="196"/>
    </row>
    <row r="2" s="27" customFormat="1" ht="24" customHeight="1"/>
    <row r="3" spans="1:14" s="27" customFormat="1" ht="21.75" customHeight="1">
      <c r="A3" s="30" t="s">
        <v>266</v>
      </c>
      <c r="E3" s="58" t="s">
        <v>9</v>
      </c>
      <c r="F3" s="58"/>
      <c r="G3" s="58"/>
      <c r="N3" s="58" t="s">
        <v>9</v>
      </c>
    </row>
    <row r="4" spans="1:38" s="38" customFormat="1" ht="19.5" customHeight="1">
      <c r="A4" s="526" t="s">
        <v>369</v>
      </c>
      <c r="B4" s="518" t="s">
        <v>267</v>
      </c>
      <c r="C4" s="514" t="s">
        <v>370</v>
      </c>
      <c r="D4" s="514"/>
      <c r="E4" s="514"/>
      <c r="F4" s="514"/>
      <c r="G4" s="514"/>
      <c r="H4" s="514"/>
      <c r="I4" s="514"/>
      <c r="J4" s="514"/>
      <c r="K4" s="514"/>
      <c r="L4" s="514"/>
      <c r="M4" s="514" t="s">
        <v>371</v>
      </c>
      <c r="N4" s="514"/>
      <c r="O4" s="514"/>
      <c r="P4" s="514"/>
      <c r="Q4" s="514"/>
      <c r="R4" s="514"/>
      <c r="S4" s="513" t="s">
        <v>372</v>
      </c>
      <c r="T4" s="545"/>
      <c r="U4" s="545"/>
      <c r="V4" s="523"/>
      <c r="W4" s="518" t="s">
        <v>268</v>
      </c>
      <c r="X4" s="518" t="s">
        <v>269</v>
      </c>
      <c r="Y4" s="518" t="s">
        <v>373</v>
      </c>
      <c r="Z4" s="518" t="s">
        <v>270</v>
      </c>
      <c r="AA4" s="555" t="s">
        <v>374</v>
      </c>
      <c r="AB4" s="518" t="s">
        <v>375</v>
      </c>
      <c r="AC4" s="518" t="s">
        <v>271</v>
      </c>
      <c r="AD4" s="555" t="s">
        <v>376</v>
      </c>
      <c r="AE4" s="555" t="s">
        <v>377</v>
      </c>
      <c r="AF4" s="527" t="s">
        <v>378</v>
      </c>
      <c r="AG4" s="514" t="s">
        <v>379</v>
      </c>
      <c r="AH4" s="514"/>
      <c r="AI4" s="514"/>
      <c r="AJ4" s="514"/>
      <c r="AK4" s="514"/>
      <c r="AL4" s="513"/>
    </row>
    <row r="5" spans="1:38" s="197" customFormat="1" ht="19.5" customHeight="1">
      <c r="A5" s="526"/>
      <c r="B5" s="518"/>
      <c r="C5" s="518" t="s">
        <v>272</v>
      </c>
      <c r="D5" s="518" t="s">
        <v>298</v>
      </c>
      <c r="E5" s="518" t="s">
        <v>380</v>
      </c>
      <c r="F5" s="518" t="s">
        <v>723</v>
      </c>
      <c r="G5" s="518"/>
      <c r="H5" s="518" t="s">
        <v>724</v>
      </c>
      <c r="I5" s="518"/>
      <c r="J5" s="518"/>
      <c r="K5" s="518" t="s">
        <v>725</v>
      </c>
      <c r="L5" s="518"/>
      <c r="M5" s="518" t="s">
        <v>273</v>
      </c>
      <c r="N5" s="518" t="s">
        <v>274</v>
      </c>
      <c r="O5" s="555" t="s">
        <v>726</v>
      </c>
      <c r="P5" s="518" t="s">
        <v>727</v>
      </c>
      <c r="Q5" s="518" t="s">
        <v>275</v>
      </c>
      <c r="R5" s="518" t="s">
        <v>728</v>
      </c>
      <c r="S5" s="518" t="s">
        <v>729</v>
      </c>
      <c r="T5" s="518" t="s">
        <v>276</v>
      </c>
      <c r="U5" s="526" t="s">
        <v>730</v>
      </c>
      <c r="V5" s="518" t="s">
        <v>731</v>
      </c>
      <c r="W5" s="518"/>
      <c r="X5" s="518"/>
      <c r="Y5" s="518"/>
      <c r="Z5" s="518"/>
      <c r="AA5" s="555"/>
      <c r="AB5" s="518" t="s">
        <v>277</v>
      </c>
      <c r="AC5" s="518"/>
      <c r="AD5" s="555"/>
      <c r="AE5" s="555"/>
      <c r="AF5" s="528"/>
      <c r="AG5" s="518" t="s">
        <v>732</v>
      </c>
      <c r="AH5" s="518" t="s">
        <v>278</v>
      </c>
      <c r="AI5" s="518" t="s">
        <v>279</v>
      </c>
      <c r="AJ5" s="518" t="s">
        <v>280</v>
      </c>
      <c r="AK5" s="518" t="s">
        <v>281</v>
      </c>
      <c r="AL5" s="525" t="s">
        <v>733</v>
      </c>
    </row>
    <row r="6" spans="1:38" s="38" customFormat="1" ht="19.5" customHeight="1">
      <c r="A6" s="526"/>
      <c r="B6" s="518"/>
      <c r="C6" s="518"/>
      <c r="D6" s="518"/>
      <c r="E6" s="518"/>
      <c r="F6" s="187" t="s">
        <v>734</v>
      </c>
      <c r="G6" s="187" t="s">
        <v>735</v>
      </c>
      <c r="H6" s="34" t="s">
        <v>736</v>
      </c>
      <c r="I6" s="34" t="s">
        <v>735</v>
      </c>
      <c r="J6" s="34" t="s">
        <v>737</v>
      </c>
      <c r="K6" s="34" t="s">
        <v>73</v>
      </c>
      <c r="L6" s="34" t="s">
        <v>282</v>
      </c>
      <c r="M6" s="518"/>
      <c r="N6" s="518"/>
      <c r="O6" s="555"/>
      <c r="P6" s="518"/>
      <c r="Q6" s="518"/>
      <c r="R6" s="518"/>
      <c r="S6" s="518"/>
      <c r="T6" s="518"/>
      <c r="U6" s="526"/>
      <c r="V6" s="518"/>
      <c r="W6" s="518"/>
      <c r="X6" s="518"/>
      <c r="Y6" s="518"/>
      <c r="Z6" s="518"/>
      <c r="AA6" s="555"/>
      <c r="AB6" s="518"/>
      <c r="AC6" s="518"/>
      <c r="AD6" s="555"/>
      <c r="AE6" s="555"/>
      <c r="AF6" s="529"/>
      <c r="AG6" s="518"/>
      <c r="AH6" s="518"/>
      <c r="AI6" s="518"/>
      <c r="AJ6" s="518"/>
      <c r="AK6" s="518"/>
      <c r="AL6" s="525"/>
    </row>
    <row r="7" spans="1:38" s="38" customFormat="1" ht="27.75" customHeight="1">
      <c r="A7" s="44" t="s">
        <v>29</v>
      </c>
      <c r="B7" s="73">
        <v>696</v>
      </c>
      <c r="C7" s="73">
        <v>2</v>
      </c>
      <c r="D7" s="73">
        <v>8</v>
      </c>
      <c r="E7" s="73">
        <v>143</v>
      </c>
      <c r="F7" s="93">
        <v>10</v>
      </c>
      <c r="G7" s="93">
        <v>8</v>
      </c>
      <c r="H7" s="93">
        <v>0</v>
      </c>
      <c r="I7" s="93">
        <v>0</v>
      </c>
      <c r="J7" s="73">
        <v>2</v>
      </c>
      <c r="K7" s="73">
        <v>19</v>
      </c>
      <c r="L7" s="73">
        <v>4</v>
      </c>
      <c r="M7" s="73">
        <v>2</v>
      </c>
      <c r="N7" s="73">
        <v>9</v>
      </c>
      <c r="O7" s="73">
        <v>94</v>
      </c>
      <c r="P7" s="73">
        <v>2</v>
      </c>
      <c r="Q7" s="73">
        <v>7</v>
      </c>
      <c r="R7" s="73">
        <v>48</v>
      </c>
      <c r="S7" s="73">
        <v>3</v>
      </c>
      <c r="T7" s="73">
        <v>5</v>
      </c>
      <c r="U7" s="73">
        <v>2</v>
      </c>
      <c r="V7" s="73">
        <v>3</v>
      </c>
      <c r="W7" s="73">
        <v>1</v>
      </c>
      <c r="X7" s="73">
        <v>6</v>
      </c>
      <c r="Y7" s="73">
        <v>100</v>
      </c>
      <c r="Z7" s="73">
        <v>4</v>
      </c>
      <c r="AA7" s="50">
        <v>1</v>
      </c>
      <c r="AB7" s="73">
        <v>16</v>
      </c>
      <c r="AC7" s="73">
        <v>17</v>
      </c>
      <c r="AD7" s="73">
        <v>10</v>
      </c>
      <c r="AE7" s="73">
        <v>4</v>
      </c>
      <c r="AF7" s="73">
        <v>2</v>
      </c>
      <c r="AG7" s="73">
        <v>89</v>
      </c>
      <c r="AH7" s="73">
        <v>1</v>
      </c>
      <c r="AI7" s="73">
        <v>15</v>
      </c>
      <c r="AJ7" s="73">
        <v>6</v>
      </c>
      <c r="AK7" s="17">
        <v>4</v>
      </c>
      <c r="AL7" s="73">
        <v>49</v>
      </c>
    </row>
    <row r="8" spans="1:38" s="38" customFormat="1" ht="27.75" customHeight="1">
      <c r="A8" s="44" t="s">
        <v>244</v>
      </c>
      <c r="B8" s="73">
        <v>740</v>
      </c>
      <c r="C8" s="73">
        <v>2</v>
      </c>
      <c r="D8" s="73">
        <v>8</v>
      </c>
      <c r="E8" s="73">
        <v>143</v>
      </c>
      <c r="F8" s="93">
        <v>3</v>
      </c>
      <c r="G8" s="93">
        <v>8</v>
      </c>
      <c r="H8" s="93">
        <v>0</v>
      </c>
      <c r="I8" s="93">
        <v>0</v>
      </c>
      <c r="J8" s="73">
        <v>2</v>
      </c>
      <c r="K8" s="73">
        <v>19</v>
      </c>
      <c r="L8" s="73">
        <v>7</v>
      </c>
      <c r="M8" s="73">
        <v>2</v>
      </c>
      <c r="N8" s="73">
        <v>9</v>
      </c>
      <c r="O8" s="73">
        <v>111</v>
      </c>
      <c r="P8" s="73">
        <v>2</v>
      </c>
      <c r="Q8" s="73">
        <v>7</v>
      </c>
      <c r="R8" s="73">
        <v>49</v>
      </c>
      <c r="S8" s="73">
        <v>3</v>
      </c>
      <c r="T8" s="73">
        <v>5</v>
      </c>
      <c r="U8" s="73">
        <v>2</v>
      </c>
      <c r="V8" s="73">
        <v>3</v>
      </c>
      <c r="W8" s="73">
        <v>1</v>
      </c>
      <c r="X8" s="73">
        <v>6</v>
      </c>
      <c r="Y8" s="73">
        <v>94</v>
      </c>
      <c r="Z8" s="73">
        <v>4</v>
      </c>
      <c r="AA8" s="73">
        <v>1</v>
      </c>
      <c r="AB8" s="73">
        <v>31</v>
      </c>
      <c r="AC8" s="73">
        <v>14</v>
      </c>
      <c r="AD8" s="73">
        <v>10</v>
      </c>
      <c r="AE8" s="73">
        <v>5</v>
      </c>
      <c r="AF8" s="73">
        <v>2</v>
      </c>
      <c r="AG8" s="73">
        <v>95</v>
      </c>
      <c r="AH8" s="73">
        <v>1</v>
      </c>
      <c r="AI8" s="73">
        <v>21</v>
      </c>
      <c r="AJ8" s="73">
        <v>5</v>
      </c>
      <c r="AK8" s="73">
        <v>3</v>
      </c>
      <c r="AL8" s="73">
        <v>62</v>
      </c>
    </row>
    <row r="9" spans="1:38" s="38" customFormat="1" ht="27.75" customHeight="1">
      <c r="A9" s="44" t="s">
        <v>284</v>
      </c>
      <c r="B9" s="73">
        <v>781</v>
      </c>
      <c r="C9" s="73">
        <v>2</v>
      </c>
      <c r="D9" s="73">
        <v>8</v>
      </c>
      <c r="E9" s="73">
        <v>143</v>
      </c>
      <c r="F9" s="93">
        <v>3</v>
      </c>
      <c r="G9" s="93">
        <v>9</v>
      </c>
      <c r="H9" s="93">
        <v>0</v>
      </c>
      <c r="I9" s="93">
        <v>0</v>
      </c>
      <c r="J9" s="93">
        <v>2</v>
      </c>
      <c r="K9" s="73">
        <v>19</v>
      </c>
      <c r="L9" s="73">
        <v>8</v>
      </c>
      <c r="M9" s="73">
        <v>2</v>
      </c>
      <c r="N9" s="73">
        <v>9</v>
      </c>
      <c r="O9" s="73">
        <v>113</v>
      </c>
      <c r="P9" s="73">
        <v>2</v>
      </c>
      <c r="Q9" s="73">
        <v>7</v>
      </c>
      <c r="R9" s="73">
        <v>48</v>
      </c>
      <c r="S9" s="73">
        <v>4</v>
      </c>
      <c r="T9" s="73">
        <v>3</v>
      </c>
      <c r="U9" s="73">
        <v>3</v>
      </c>
      <c r="V9" s="73">
        <v>3</v>
      </c>
      <c r="W9" s="73">
        <v>1</v>
      </c>
      <c r="X9" s="73">
        <v>6</v>
      </c>
      <c r="Y9" s="73">
        <v>97</v>
      </c>
      <c r="Z9" s="73">
        <v>4</v>
      </c>
      <c r="AA9" s="73">
        <v>1</v>
      </c>
      <c r="AB9" s="73">
        <v>30</v>
      </c>
      <c r="AC9" s="73">
        <v>12</v>
      </c>
      <c r="AD9" s="73">
        <v>10</v>
      </c>
      <c r="AE9" s="73">
        <v>5</v>
      </c>
      <c r="AF9" s="73">
        <v>2</v>
      </c>
      <c r="AG9" s="73">
        <v>107</v>
      </c>
      <c r="AH9" s="73">
        <v>1</v>
      </c>
      <c r="AI9" s="73">
        <v>25</v>
      </c>
      <c r="AJ9" s="73">
        <v>7</v>
      </c>
      <c r="AK9" s="73">
        <v>2</v>
      </c>
      <c r="AL9" s="73">
        <v>83</v>
      </c>
    </row>
    <row r="10" spans="1:38" s="38" customFormat="1" ht="27.75" customHeight="1">
      <c r="A10" s="44" t="s">
        <v>283</v>
      </c>
      <c r="B10" s="73">
        <v>776</v>
      </c>
      <c r="C10" s="73">
        <v>2</v>
      </c>
      <c r="D10" s="73">
        <v>8</v>
      </c>
      <c r="E10" s="73">
        <v>143</v>
      </c>
      <c r="F10" s="93">
        <v>3</v>
      </c>
      <c r="G10" s="93">
        <v>9</v>
      </c>
      <c r="H10" s="93">
        <v>0</v>
      </c>
      <c r="I10" s="93">
        <v>0</v>
      </c>
      <c r="J10" s="93">
        <v>2</v>
      </c>
      <c r="K10" s="73">
        <v>18</v>
      </c>
      <c r="L10" s="73">
        <v>6</v>
      </c>
      <c r="M10" s="73">
        <v>2</v>
      </c>
      <c r="N10" s="73">
        <v>9</v>
      </c>
      <c r="O10" s="73">
        <v>108</v>
      </c>
      <c r="P10" s="73">
        <v>2</v>
      </c>
      <c r="Q10" s="73">
        <v>7</v>
      </c>
      <c r="R10" s="73">
        <v>47</v>
      </c>
      <c r="S10" s="73">
        <v>4</v>
      </c>
      <c r="T10" s="73">
        <v>3</v>
      </c>
      <c r="U10" s="73">
        <v>3</v>
      </c>
      <c r="V10" s="73">
        <v>3</v>
      </c>
      <c r="W10" s="73">
        <v>1</v>
      </c>
      <c r="X10" s="73">
        <v>6</v>
      </c>
      <c r="Y10" s="73">
        <v>97</v>
      </c>
      <c r="Z10" s="73">
        <v>4</v>
      </c>
      <c r="AA10" s="73">
        <v>1</v>
      </c>
      <c r="AB10" s="73">
        <v>30</v>
      </c>
      <c r="AC10" s="73">
        <v>13</v>
      </c>
      <c r="AD10" s="73">
        <v>9</v>
      </c>
      <c r="AE10" s="73">
        <v>4</v>
      </c>
      <c r="AF10" s="73">
        <v>2</v>
      </c>
      <c r="AG10" s="73">
        <v>118</v>
      </c>
      <c r="AH10" s="73">
        <v>2</v>
      </c>
      <c r="AI10" s="73">
        <v>25</v>
      </c>
      <c r="AJ10" s="73">
        <v>8</v>
      </c>
      <c r="AK10" s="73">
        <v>2</v>
      </c>
      <c r="AL10" s="73">
        <v>75</v>
      </c>
    </row>
    <row r="11" spans="1:38" s="38" customFormat="1" ht="27.75" customHeight="1">
      <c r="A11" s="44" t="s">
        <v>646</v>
      </c>
      <c r="B11" s="73">
        <v>775</v>
      </c>
      <c r="C11" s="73">
        <v>2</v>
      </c>
      <c r="D11" s="73">
        <v>8</v>
      </c>
      <c r="E11" s="73">
        <v>143</v>
      </c>
      <c r="F11" s="93">
        <v>3</v>
      </c>
      <c r="G11" s="93">
        <v>9</v>
      </c>
      <c r="H11" s="93">
        <v>0</v>
      </c>
      <c r="I11" s="93">
        <v>0</v>
      </c>
      <c r="J11" s="93">
        <v>2</v>
      </c>
      <c r="K11" s="73">
        <v>18</v>
      </c>
      <c r="L11" s="73">
        <v>6</v>
      </c>
      <c r="M11" s="73">
        <v>2</v>
      </c>
      <c r="N11" s="73">
        <v>9</v>
      </c>
      <c r="O11" s="73">
        <v>109</v>
      </c>
      <c r="P11" s="73">
        <v>2</v>
      </c>
      <c r="Q11" s="73">
        <v>7</v>
      </c>
      <c r="R11" s="73">
        <v>46</v>
      </c>
      <c r="S11" s="73">
        <v>4</v>
      </c>
      <c r="T11" s="73">
        <v>3</v>
      </c>
      <c r="U11" s="73">
        <v>3</v>
      </c>
      <c r="V11" s="73">
        <v>3</v>
      </c>
      <c r="W11" s="73">
        <v>1</v>
      </c>
      <c r="X11" s="73">
        <v>6</v>
      </c>
      <c r="Y11" s="73">
        <v>96</v>
      </c>
      <c r="Z11" s="73">
        <v>4</v>
      </c>
      <c r="AA11" s="73">
        <v>1</v>
      </c>
      <c r="AB11" s="73">
        <v>30</v>
      </c>
      <c r="AC11" s="73">
        <v>14</v>
      </c>
      <c r="AD11" s="73">
        <v>10</v>
      </c>
      <c r="AE11" s="73">
        <v>5</v>
      </c>
      <c r="AF11" s="73">
        <v>3</v>
      </c>
      <c r="AG11" s="73">
        <v>119</v>
      </c>
      <c r="AH11" s="73">
        <v>2</v>
      </c>
      <c r="AI11" s="73">
        <v>27</v>
      </c>
      <c r="AJ11" s="73">
        <v>8</v>
      </c>
      <c r="AK11" s="73">
        <v>2</v>
      </c>
      <c r="AL11" s="73">
        <v>68</v>
      </c>
    </row>
    <row r="12" spans="1:45" s="38" customFormat="1" ht="27.75" customHeight="1">
      <c r="A12" s="44" t="s">
        <v>647</v>
      </c>
      <c r="B12" s="93">
        <f>SUM(B14:B21)</f>
        <v>763</v>
      </c>
      <c r="C12" s="93">
        <f aca="true" t="shared" si="0" ref="C12:AL12">SUM(C14:C21)</f>
        <v>2</v>
      </c>
      <c r="D12" s="93">
        <f t="shared" si="0"/>
        <v>8</v>
      </c>
      <c r="E12" s="93">
        <f t="shared" si="0"/>
        <v>143</v>
      </c>
      <c r="F12" s="93">
        <f t="shared" si="0"/>
        <v>3</v>
      </c>
      <c r="G12" s="93">
        <f t="shared" si="0"/>
        <v>9</v>
      </c>
      <c r="H12" s="93">
        <f t="shared" si="0"/>
        <v>0</v>
      </c>
      <c r="I12" s="93">
        <f t="shared" si="0"/>
        <v>0</v>
      </c>
      <c r="J12" s="93">
        <f t="shared" si="0"/>
        <v>2</v>
      </c>
      <c r="K12" s="93">
        <f t="shared" si="0"/>
        <v>17</v>
      </c>
      <c r="L12" s="93">
        <f t="shared" si="0"/>
        <v>7</v>
      </c>
      <c r="M12" s="93">
        <f t="shared" si="0"/>
        <v>2</v>
      </c>
      <c r="N12" s="93">
        <f t="shared" si="0"/>
        <v>9</v>
      </c>
      <c r="O12" s="93">
        <f t="shared" si="0"/>
        <v>101</v>
      </c>
      <c r="P12" s="93">
        <f t="shared" si="0"/>
        <v>2</v>
      </c>
      <c r="Q12" s="93">
        <f t="shared" si="0"/>
        <v>7</v>
      </c>
      <c r="R12" s="93">
        <f t="shared" si="0"/>
        <v>49</v>
      </c>
      <c r="S12" s="93">
        <f t="shared" si="0"/>
        <v>4</v>
      </c>
      <c r="T12" s="93">
        <f t="shared" si="0"/>
        <v>3</v>
      </c>
      <c r="U12" s="93">
        <f t="shared" si="0"/>
        <v>3</v>
      </c>
      <c r="V12" s="93">
        <f t="shared" si="0"/>
        <v>3</v>
      </c>
      <c r="W12" s="93">
        <f t="shared" si="0"/>
        <v>1</v>
      </c>
      <c r="X12" s="93">
        <f t="shared" si="0"/>
        <v>6</v>
      </c>
      <c r="Y12" s="93">
        <f t="shared" si="0"/>
        <v>97</v>
      </c>
      <c r="Z12" s="93">
        <f t="shared" si="0"/>
        <v>4</v>
      </c>
      <c r="AA12" s="93">
        <f t="shared" si="0"/>
        <v>1</v>
      </c>
      <c r="AB12" s="93">
        <f t="shared" si="0"/>
        <v>29</v>
      </c>
      <c r="AC12" s="93">
        <f t="shared" si="0"/>
        <v>14</v>
      </c>
      <c r="AD12" s="93">
        <f t="shared" si="0"/>
        <v>10</v>
      </c>
      <c r="AE12" s="93">
        <f t="shared" si="0"/>
        <v>5</v>
      </c>
      <c r="AF12" s="93">
        <f t="shared" si="0"/>
        <v>2</v>
      </c>
      <c r="AG12" s="93">
        <f t="shared" si="0"/>
        <v>112</v>
      </c>
      <c r="AH12" s="93">
        <f t="shared" si="0"/>
        <v>3</v>
      </c>
      <c r="AI12" s="93">
        <f t="shared" si="0"/>
        <v>25</v>
      </c>
      <c r="AJ12" s="93">
        <f t="shared" si="0"/>
        <v>5</v>
      </c>
      <c r="AK12" s="93">
        <f t="shared" si="0"/>
        <v>2</v>
      </c>
      <c r="AL12" s="93">
        <f t="shared" si="0"/>
        <v>73</v>
      </c>
      <c r="AM12" s="198"/>
      <c r="AN12" s="198"/>
      <c r="AO12" s="198"/>
      <c r="AP12" s="198"/>
      <c r="AQ12" s="198"/>
      <c r="AR12" s="198"/>
      <c r="AS12" s="198"/>
    </row>
    <row r="13" spans="1:45" s="38" customFormat="1" ht="9" customHeight="1">
      <c r="A13" s="181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198"/>
      <c r="AN13" s="198"/>
      <c r="AO13" s="198"/>
      <c r="AP13" s="198"/>
      <c r="AQ13" s="198"/>
      <c r="AR13" s="198"/>
      <c r="AS13" s="198"/>
    </row>
    <row r="14" spans="1:45" s="38" customFormat="1" ht="27.75" customHeight="1">
      <c r="A14" s="44" t="s">
        <v>72</v>
      </c>
      <c r="B14" s="199">
        <f>SUM(C14:AL14)</f>
        <v>77</v>
      </c>
      <c r="C14" s="93">
        <v>1</v>
      </c>
      <c r="D14" s="93">
        <v>1</v>
      </c>
      <c r="E14" s="93">
        <v>13</v>
      </c>
      <c r="F14" s="93">
        <v>1</v>
      </c>
      <c r="G14" s="93">
        <v>1</v>
      </c>
      <c r="H14" s="93">
        <v>0</v>
      </c>
      <c r="I14" s="93">
        <v>0</v>
      </c>
      <c r="J14" s="93">
        <v>0</v>
      </c>
      <c r="K14" s="93">
        <v>3</v>
      </c>
      <c r="L14" s="93">
        <v>1</v>
      </c>
      <c r="M14" s="93">
        <v>0</v>
      </c>
      <c r="N14" s="93">
        <v>1</v>
      </c>
      <c r="O14" s="93">
        <v>10</v>
      </c>
      <c r="P14" s="93">
        <v>0</v>
      </c>
      <c r="Q14" s="93">
        <v>1</v>
      </c>
      <c r="R14" s="93">
        <v>5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1</v>
      </c>
      <c r="Y14" s="93">
        <v>10</v>
      </c>
      <c r="Z14" s="93">
        <v>0</v>
      </c>
      <c r="AA14" s="93">
        <v>0</v>
      </c>
      <c r="AB14" s="93">
        <v>2</v>
      </c>
      <c r="AC14" s="93">
        <v>1</v>
      </c>
      <c r="AD14" s="93">
        <v>2</v>
      </c>
      <c r="AE14" s="93">
        <v>1</v>
      </c>
      <c r="AF14" s="93">
        <v>0</v>
      </c>
      <c r="AG14" s="93">
        <v>7</v>
      </c>
      <c r="AH14" s="93">
        <v>0</v>
      </c>
      <c r="AI14" s="93">
        <v>2</v>
      </c>
      <c r="AJ14" s="93">
        <v>1</v>
      </c>
      <c r="AK14" s="93">
        <v>0</v>
      </c>
      <c r="AL14" s="93">
        <v>12</v>
      </c>
      <c r="AM14" s="198"/>
      <c r="AN14" s="198"/>
      <c r="AO14" s="198"/>
      <c r="AP14" s="198"/>
      <c r="AQ14" s="198"/>
      <c r="AR14" s="198"/>
      <c r="AS14" s="198"/>
    </row>
    <row r="15" spans="1:45" s="38" customFormat="1" ht="27.75" customHeight="1">
      <c r="A15" s="44" t="s">
        <v>49</v>
      </c>
      <c r="B15" s="199">
        <f aca="true" t="shared" si="1" ref="B15:B21">SUM(C15:AL15)</f>
        <v>109</v>
      </c>
      <c r="C15" s="93">
        <v>0</v>
      </c>
      <c r="D15" s="93">
        <v>1</v>
      </c>
      <c r="E15" s="93">
        <v>20</v>
      </c>
      <c r="F15" s="93">
        <v>1</v>
      </c>
      <c r="G15" s="93">
        <v>1</v>
      </c>
      <c r="H15" s="93">
        <v>0</v>
      </c>
      <c r="I15" s="93">
        <v>0</v>
      </c>
      <c r="J15" s="93">
        <v>0</v>
      </c>
      <c r="K15" s="93">
        <v>2</v>
      </c>
      <c r="L15" s="93">
        <v>1</v>
      </c>
      <c r="M15" s="93">
        <v>0</v>
      </c>
      <c r="N15" s="93">
        <v>1</v>
      </c>
      <c r="O15" s="93">
        <v>8</v>
      </c>
      <c r="P15" s="93">
        <v>0</v>
      </c>
      <c r="Q15" s="93">
        <v>1</v>
      </c>
      <c r="R15" s="93">
        <v>5</v>
      </c>
      <c r="S15" s="93">
        <v>0</v>
      </c>
      <c r="T15" s="93">
        <v>1</v>
      </c>
      <c r="U15" s="93">
        <v>0</v>
      </c>
      <c r="V15" s="93">
        <v>0</v>
      </c>
      <c r="W15" s="93">
        <v>0</v>
      </c>
      <c r="X15" s="93">
        <v>0</v>
      </c>
      <c r="Y15" s="93">
        <v>11</v>
      </c>
      <c r="Z15" s="93">
        <v>1</v>
      </c>
      <c r="AA15" s="93">
        <v>0</v>
      </c>
      <c r="AB15" s="93">
        <v>7</v>
      </c>
      <c r="AC15" s="93">
        <v>3</v>
      </c>
      <c r="AD15" s="93">
        <v>0</v>
      </c>
      <c r="AE15" s="93">
        <v>3</v>
      </c>
      <c r="AF15" s="93">
        <v>0</v>
      </c>
      <c r="AG15" s="93">
        <v>21</v>
      </c>
      <c r="AH15" s="93">
        <v>1</v>
      </c>
      <c r="AI15" s="93">
        <v>5</v>
      </c>
      <c r="AJ15" s="93">
        <v>0</v>
      </c>
      <c r="AK15" s="93">
        <v>1</v>
      </c>
      <c r="AL15" s="93">
        <v>14</v>
      </c>
      <c r="AM15" s="198"/>
      <c r="AN15" s="198"/>
      <c r="AO15" s="198"/>
      <c r="AP15" s="198"/>
      <c r="AQ15" s="198"/>
      <c r="AR15" s="198"/>
      <c r="AS15" s="198"/>
    </row>
    <row r="16" spans="1:45" s="38" customFormat="1" ht="27.75" customHeight="1">
      <c r="A16" s="44" t="s">
        <v>51</v>
      </c>
      <c r="B16" s="199">
        <f t="shared" si="1"/>
        <v>71</v>
      </c>
      <c r="C16" s="93">
        <v>0</v>
      </c>
      <c r="D16" s="93">
        <v>1</v>
      </c>
      <c r="E16" s="93">
        <v>17</v>
      </c>
      <c r="F16" s="93">
        <v>0</v>
      </c>
      <c r="G16" s="93">
        <v>1</v>
      </c>
      <c r="H16" s="93">
        <v>0</v>
      </c>
      <c r="I16" s="93">
        <v>0</v>
      </c>
      <c r="J16" s="93">
        <v>0</v>
      </c>
      <c r="K16" s="93">
        <v>0</v>
      </c>
      <c r="L16" s="93">
        <v>1</v>
      </c>
      <c r="M16" s="93">
        <v>0</v>
      </c>
      <c r="N16" s="93">
        <v>1</v>
      </c>
      <c r="O16" s="93">
        <v>12</v>
      </c>
      <c r="P16" s="93">
        <v>0</v>
      </c>
      <c r="Q16" s="93">
        <v>1</v>
      </c>
      <c r="R16" s="93">
        <v>5</v>
      </c>
      <c r="S16" s="93">
        <v>1</v>
      </c>
      <c r="T16" s="93">
        <v>0</v>
      </c>
      <c r="U16" s="93">
        <v>0</v>
      </c>
      <c r="V16" s="93">
        <v>0</v>
      </c>
      <c r="W16" s="93">
        <v>0</v>
      </c>
      <c r="X16" s="93">
        <v>1</v>
      </c>
      <c r="Y16" s="93">
        <v>8</v>
      </c>
      <c r="Z16" s="93">
        <v>0</v>
      </c>
      <c r="AA16" s="93">
        <v>0</v>
      </c>
      <c r="AB16" s="93">
        <v>0</v>
      </c>
      <c r="AC16" s="93">
        <v>1</v>
      </c>
      <c r="AD16" s="93">
        <v>0</v>
      </c>
      <c r="AE16" s="93">
        <v>0</v>
      </c>
      <c r="AF16" s="93">
        <v>0</v>
      </c>
      <c r="AG16" s="93">
        <v>7</v>
      </c>
      <c r="AH16" s="93">
        <v>0</v>
      </c>
      <c r="AI16" s="93">
        <v>3</v>
      </c>
      <c r="AJ16" s="93">
        <v>0</v>
      </c>
      <c r="AK16" s="93">
        <v>0</v>
      </c>
      <c r="AL16" s="93">
        <v>11</v>
      </c>
      <c r="AM16" s="198"/>
      <c r="AN16" s="198"/>
      <c r="AO16" s="198"/>
      <c r="AP16" s="198"/>
      <c r="AQ16" s="198"/>
      <c r="AR16" s="198"/>
      <c r="AS16" s="198"/>
    </row>
    <row r="17" spans="1:45" s="38" customFormat="1" ht="27.75" customHeight="1">
      <c r="A17" s="44" t="s">
        <v>53</v>
      </c>
      <c r="B17" s="199">
        <f t="shared" si="1"/>
        <v>49</v>
      </c>
      <c r="C17" s="93">
        <v>0</v>
      </c>
      <c r="D17" s="93">
        <v>1</v>
      </c>
      <c r="E17" s="93">
        <v>13</v>
      </c>
      <c r="F17" s="93">
        <v>0</v>
      </c>
      <c r="G17" s="93">
        <v>1</v>
      </c>
      <c r="H17" s="93">
        <v>0</v>
      </c>
      <c r="I17" s="93">
        <v>0</v>
      </c>
      <c r="J17" s="93">
        <v>0</v>
      </c>
      <c r="K17" s="93">
        <v>2</v>
      </c>
      <c r="L17" s="93">
        <v>1</v>
      </c>
      <c r="M17" s="93">
        <v>0</v>
      </c>
      <c r="N17" s="93">
        <v>1</v>
      </c>
      <c r="O17" s="93">
        <v>10</v>
      </c>
      <c r="P17" s="93">
        <v>0</v>
      </c>
      <c r="Q17" s="93">
        <v>0</v>
      </c>
      <c r="R17" s="93">
        <v>4</v>
      </c>
      <c r="S17" s="93">
        <v>0</v>
      </c>
      <c r="T17" s="93">
        <v>1</v>
      </c>
      <c r="U17" s="93">
        <v>0</v>
      </c>
      <c r="V17" s="93">
        <v>0</v>
      </c>
      <c r="W17" s="93">
        <v>1</v>
      </c>
      <c r="X17" s="93">
        <v>1</v>
      </c>
      <c r="Y17" s="93">
        <v>7</v>
      </c>
      <c r="Z17" s="93">
        <v>1</v>
      </c>
      <c r="AA17" s="93">
        <v>0</v>
      </c>
      <c r="AB17" s="93">
        <v>1</v>
      </c>
      <c r="AC17" s="93">
        <v>2</v>
      </c>
      <c r="AD17" s="93">
        <v>1</v>
      </c>
      <c r="AE17" s="93">
        <v>0</v>
      </c>
      <c r="AF17" s="93">
        <v>1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0</v>
      </c>
      <c r="AM17" s="198"/>
      <c r="AN17" s="198"/>
      <c r="AO17" s="198"/>
      <c r="AP17" s="198"/>
      <c r="AQ17" s="198"/>
      <c r="AR17" s="198"/>
      <c r="AS17" s="198"/>
    </row>
    <row r="18" spans="1:45" s="38" customFormat="1" ht="27.75" customHeight="1">
      <c r="A18" s="44" t="s">
        <v>55</v>
      </c>
      <c r="B18" s="199">
        <f t="shared" si="1"/>
        <v>128</v>
      </c>
      <c r="C18" s="93">
        <v>1</v>
      </c>
      <c r="D18" s="93">
        <v>1</v>
      </c>
      <c r="E18" s="93">
        <v>24</v>
      </c>
      <c r="F18" s="93">
        <v>0</v>
      </c>
      <c r="G18" s="93">
        <v>1</v>
      </c>
      <c r="H18" s="93">
        <v>0</v>
      </c>
      <c r="I18" s="93">
        <v>0</v>
      </c>
      <c r="J18" s="93">
        <v>0</v>
      </c>
      <c r="K18" s="200">
        <v>4</v>
      </c>
      <c r="L18" s="93">
        <v>1</v>
      </c>
      <c r="M18" s="93">
        <v>1</v>
      </c>
      <c r="N18" s="200">
        <v>1</v>
      </c>
      <c r="O18" s="200">
        <v>15</v>
      </c>
      <c r="P18" s="93">
        <v>2</v>
      </c>
      <c r="Q18" s="93">
        <v>1</v>
      </c>
      <c r="R18" s="93">
        <v>10</v>
      </c>
      <c r="S18" s="93">
        <v>0</v>
      </c>
      <c r="T18" s="93">
        <v>1</v>
      </c>
      <c r="U18" s="93">
        <v>0</v>
      </c>
      <c r="V18" s="93">
        <v>1</v>
      </c>
      <c r="W18" s="93">
        <v>0</v>
      </c>
      <c r="X18" s="93">
        <v>1</v>
      </c>
      <c r="Y18" s="93">
        <v>16</v>
      </c>
      <c r="Z18" s="93">
        <v>1</v>
      </c>
      <c r="AA18" s="93">
        <v>1</v>
      </c>
      <c r="AB18" s="93">
        <v>5</v>
      </c>
      <c r="AC18" s="93">
        <v>3</v>
      </c>
      <c r="AD18" s="93">
        <v>1</v>
      </c>
      <c r="AE18" s="93">
        <v>0</v>
      </c>
      <c r="AF18" s="93">
        <v>1</v>
      </c>
      <c r="AG18" s="93">
        <v>22</v>
      </c>
      <c r="AH18" s="93">
        <v>2</v>
      </c>
      <c r="AI18" s="93">
        <v>1</v>
      </c>
      <c r="AJ18" s="93">
        <v>0</v>
      </c>
      <c r="AK18" s="93">
        <v>0</v>
      </c>
      <c r="AL18" s="93">
        <v>10</v>
      </c>
      <c r="AM18" s="198"/>
      <c r="AN18" s="198"/>
      <c r="AO18" s="198"/>
      <c r="AP18" s="198"/>
      <c r="AQ18" s="198"/>
      <c r="AR18" s="198"/>
      <c r="AS18" s="198"/>
    </row>
    <row r="19" spans="1:45" s="38" customFormat="1" ht="27.75" customHeight="1">
      <c r="A19" s="44" t="s">
        <v>56</v>
      </c>
      <c r="B19" s="199">
        <f t="shared" si="1"/>
        <v>138</v>
      </c>
      <c r="C19" s="93">
        <v>0</v>
      </c>
      <c r="D19" s="93">
        <v>1</v>
      </c>
      <c r="E19" s="93">
        <v>23</v>
      </c>
      <c r="F19" s="93">
        <v>1</v>
      </c>
      <c r="G19" s="93">
        <v>1</v>
      </c>
      <c r="H19" s="93">
        <v>0</v>
      </c>
      <c r="I19" s="93">
        <v>0</v>
      </c>
      <c r="J19" s="93">
        <v>0</v>
      </c>
      <c r="K19" s="93">
        <v>1</v>
      </c>
      <c r="L19" s="93">
        <v>1</v>
      </c>
      <c r="M19" s="93">
        <v>1</v>
      </c>
      <c r="N19" s="93">
        <v>1</v>
      </c>
      <c r="O19" s="93">
        <v>17</v>
      </c>
      <c r="P19" s="93">
        <v>0</v>
      </c>
      <c r="Q19" s="93">
        <v>1</v>
      </c>
      <c r="R19" s="93">
        <v>8</v>
      </c>
      <c r="S19" s="93">
        <v>2</v>
      </c>
      <c r="T19" s="93">
        <v>0</v>
      </c>
      <c r="U19" s="93">
        <v>2</v>
      </c>
      <c r="V19" s="93">
        <v>1</v>
      </c>
      <c r="W19" s="93">
        <v>0</v>
      </c>
      <c r="X19" s="93">
        <v>1</v>
      </c>
      <c r="Y19" s="93">
        <v>15</v>
      </c>
      <c r="Z19" s="93">
        <v>0</v>
      </c>
      <c r="AA19" s="93">
        <v>0</v>
      </c>
      <c r="AB19" s="93">
        <v>8</v>
      </c>
      <c r="AC19" s="93">
        <v>1</v>
      </c>
      <c r="AD19" s="93">
        <v>6</v>
      </c>
      <c r="AE19" s="93">
        <v>1</v>
      </c>
      <c r="AF19" s="93">
        <v>0</v>
      </c>
      <c r="AG19" s="93">
        <v>20</v>
      </c>
      <c r="AH19" s="93">
        <v>0</v>
      </c>
      <c r="AI19" s="93">
        <v>4</v>
      </c>
      <c r="AJ19" s="93">
        <v>3</v>
      </c>
      <c r="AK19" s="93">
        <v>1</v>
      </c>
      <c r="AL19" s="93">
        <v>17</v>
      </c>
      <c r="AM19" s="198"/>
      <c r="AN19" s="198"/>
      <c r="AO19" s="198"/>
      <c r="AP19" s="198"/>
      <c r="AQ19" s="198"/>
      <c r="AR19" s="198"/>
      <c r="AS19" s="198"/>
    </row>
    <row r="20" spans="1:45" s="38" customFormat="1" ht="27.75" customHeight="1">
      <c r="A20" s="44" t="s">
        <v>58</v>
      </c>
      <c r="B20" s="199">
        <f t="shared" si="1"/>
        <v>134</v>
      </c>
      <c r="C20" s="93">
        <v>0</v>
      </c>
      <c r="D20" s="93">
        <v>1</v>
      </c>
      <c r="E20" s="93">
        <v>24</v>
      </c>
      <c r="F20" s="93">
        <v>0</v>
      </c>
      <c r="G20" s="93">
        <v>1</v>
      </c>
      <c r="H20" s="93">
        <v>0</v>
      </c>
      <c r="I20" s="93">
        <v>0</v>
      </c>
      <c r="J20" s="93">
        <v>0</v>
      </c>
      <c r="K20" s="93">
        <v>5</v>
      </c>
      <c r="L20" s="93">
        <v>1</v>
      </c>
      <c r="M20" s="93">
        <v>0</v>
      </c>
      <c r="N20" s="93">
        <v>2</v>
      </c>
      <c r="O20" s="93">
        <v>18</v>
      </c>
      <c r="P20" s="93">
        <v>0</v>
      </c>
      <c r="Q20" s="93">
        <v>1</v>
      </c>
      <c r="R20" s="93">
        <v>8</v>
      </c>
      <c r="S20" s="93">
        <v>1</v>
      </c>
      <c r="T20" s="93">
        <v>0</v>
      </c>
      <c r="U20" s="93">
        <v>1</v>
      </c>
      <c r="V20" s="93">
        <v>0</v>
      </c>
      <c r="W20" s="93">
        <v>0</v>
      </c>
      <c r="X20" s="93">
        <v>1</v>
      </c>
      <c r="Y20" s="93">
        <v>19</v>
      </c>
      <c r="Z20" s="93">
        <v>1</v>
      </c>
      <c r="AA20" s="93">
        <v>0</v>
      </c>
      <c r="AB20" s="93">
        <v>6</v>
      </c>
      <c r="AC20" s="93">
        <v>2</v>
      </c>
      <c r="AD20" s="93">
        <v>0</v>
      </c>
      <c r="AE20" s="93">
        <v>0</v>
      </c>
      <c r="AF20" s="93">
        <v>0</v>
      </c>
      <c r="AG20" s="93">
        <v>26</v>
      </c>
      <c r="AH20" s="93">
        <v>0</v>
      </c>
      <c r="AI20" s="93">
        <v>6</v>
      </c>
      <c r="AJ20" s="93">
        <v>1</v>
      </c>
      <c r="AK20" s="93">
        <v>0</v>
      </c>
      <c r="AL20" s="93">
        <v>9</v>
      </c>
      <c r="AM20" s="198"/>
      <c r="AN20" s="198"/>
      <c r="AO20" s="198"/>
      <c r="AP20" s="198"/>
      <c r="AQ20" s="198"/>
      <c r="AR20" s="198"/>
      <c r="AS20" s="198"/>
    </row>
    <row r="21" spans="1:45" s="38" customFormat="1" ht="27.75" customHeight="1">
      <c r="A21" s="52" t="s">
        <v>59</v>
      </c>
      <c r="B21" s="201">
        <f t="shared" si="1"/>
        <v>57</v>
      </c>
      <c r="C21" s="202">
        <v>0</v>
      </c>
      <c r="D21" s="202">
        <v>1</v>
      </c>
      <c r="E21" s="202">
        <v>9</v>
      </c>
      <c r="F21" s="202">
        <v>0</v>
      </c>
      <c r="G21" s="202">
        <v>2</v>
      </c>
      <c r="H21" s="202">
        <v>0</v>
      </c>
      <c r="I21" s="202">
        <v>0</v>
      </c>
      <c r="J21" s="202">
        <v>2</v>
      </c>
      <c r="K21" s="202">
        <v>0</v>
      </c>
      <c r="L21" s="202">
        <v>0</v>
      </c>
      <c r="M21" s="202">
        <v>0</v>
      </c>
      <c r="N21" s="202">
        <v>1</v>
      </c>
      <c r="O21" s="202">
        <v>11</v>
      </c>
      <c r="P21" s="202">
        <v>0</v>
      </c>
      <c r="Q21" s="203">
        <v>1</v>
      </c>
      <c r="R21" s="202">
        <v>4</v>
      </c>
      <c r="S21" s="202">
        <v>0</v>
      </c>
      <c r="T21" s="202">
        <v>0</v>
      </c>
      <c r="U21" s="202">
        <v>0</v>
      </c>
      <c r="V21" s="202">
        <v>1</v>
      </c>
      <c r="W21" s="202">
        <v>0</v>
      </c>
      <c r="X21" s="202">
        <v>0</v>
      </c>
      <c r="Y21" s="202">
        <v>11</v>
      </c>
      <c r="Z21" s="202">
        <v>0</v>
      </c>
      <c r="AA21" s="202">
        <v>0</v>
      </c>
      <c r="AB21" s="202">
        <v>0</v>
      </c>
      <c r="AC21" s="202">
        <v>1</v>
      </c>
      <c r="AD21" s="202">
        <v>0</v>
      </c>
      <c r="AE21" s="202">
        <v>0</v>
      </c>
      <c r="AF21" s="202">
        <v>0</v>
      </c>
      <c r="AG21" s="202">
        <v>9</v>
      </c>
      <c r="AH21" s="202">
        <v>0</v>
      </c>
      <c r="AI21" s="202">
        <v>4</v>
      </c>
      <c r="AJ21" s="202">
        <v>0</v>
      </c>
      <c r="AK21" s="202">
        <v>0</v>
      </c>
      <c r="AL21" s="202">
        <v>0</v>
      </c>
      <c r="AM21" s="198"/>
      <c r="AN21" s="198"/>
      <c r="AO21" s="198"/>
      <c r="AP21" s="198"/>
      <c r="AQ21" s="198"/>
      <c r="AR21" s="198"/>
      <c r="AS21" s="198"/>
    </row>
    <row r="22" s="27" customFormat="1" ht="13.5" customHeight="1">
      <c r="A22" s="58" t="s">
        <v>738</v>
      </c>
    </row>
    <row r="23" s="204" customFormat="1" ht="13.5" customHeight="1">
      <c r="A23" s="58" t="s">
        <v>739</v>
      </c>
    </row>
    <row r="24" s="27" customFormat="1" ht="13.5" customHeight="1">
      <c r="A24" s="27" t="s">
        <v>740</v>
      </c>
    </row>
    <row r="25" s="27" customFormat="1" ht="13.5" customHeight="1">
      <c r="A25" s="27" t="s">
        <v>741</v>
      </c>
    </row>
    <row r="26" s="27" customFormat="1" ht="13.5" customHeight="1">
      <c r="A26" s="27" t="s">
        <v>742</v>
      </c>
    </row>
    <row r="27" s="27" customFormat="1" ht="13.5" customHeight="1">
      <c r="A27" s="205" t="s">
        <v>743</v>
      </c>
    </row>
    <row r="28" s="27" customFormat="1" ht="13.5" customHeight="1">
      <c r="A28" s="27" t="s">
        <v>744</v>
      </c>
    </row>
    <row r="29" ht="13.5" customHeight="1">
      <c r="A29" s="27" t="s">
        <v>745</v>
      </c>
    </row>
  </sheetData>
  <sheetProtection/>
  <mergeCells count="38">
    <mergeCell ref="A4:A6"/>
    <mergeCell ref="B4:B6"/>
    <mergeCell ref="C4:L4"/>
    <mergeCell ref="M4:R4"/>
    <mergeCell ref="S4:V4"/>
    <mergeCell ref="W4:W6"/>
    <mergeCell ref="M5:M6"/>
    <mergeCell ref="N5:N6"/>
    <mergeCell ref="O5:O6"/>
    <mergeCell ref="P5:P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L4"/>
    <mergeCell ref="C5:C6"/>
    <mergeCell ref="D5:D6"/>
    <mergeCell ref="E5:E6"/>
    <mergeCell ref="F5:G5"/>
    <mergeCell ref="H5:J5"/>
    <mergeCell ref="K5:L5"/>
    <mergeCell ref="Q5:Q6"/>
    <mergeCell ref="R5:R6"/>
    <mergeCell ref="S5:S6"/>
    <mergeCell ref="T5:T6"/>
    <mergeCell ref="U5:U6"/>
    <mergeCell ref="V5:V6"/>
    <mergeCell ref="AG5:AG6"/>
    <mergeCell ref="AH5:AH6"/>
    <mergeCell ref="AI5:AI6"/>
    <mergeCell ref="AJ5:AJ6"/>
    <mergeCell ref="AK5:AK6"/>
    <mergeCell ref="AL5:AL6"/>
  </mergeCells>
  <printOptions/>
  <pageMargins left="0.28" right="0.16" top="0.64" bottom="0.3" header="0.5" footer="0.5"/>
  <pageSetup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B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7.77734375" defaultRowHeight="13.5"/>
  <cols>
    <col min="1" max="1" width="6.88671875" style="61" customWidth="1"/>
    <col min="2" max="2" width="6.77734375" style="61" customWidth="1"/>
    <col min="3" max="3" width="5.77734375" style="61" customWidth="1"/>
    <col min="4" max="5" width="6.77734375" style="61" customWidth="1"/>
    <col min="6" max="6" width="7.3359375" style="61" customWidth="1"/>
    <col min="7" max="7" width="6.10546875" style="61" customWidth="1"/>
    <col min="8" max="8" width="6.77734375" style="61" customWidth="1"/>
    <col min="9" max="9" width="6.3359375" style="61" customWidth="1"/>
    <col min="10" max="10" width="6.77734375" style="61" customWidth="1"/>
    <col min="11" max="11" width="4.77734375" style="61" customWidth="1"/>
    <col min="12" max="13" width="6.3359375" style="61" customWidth="1"/>
    <col min="14" max="14" width="7.21484375" style="61" customWidth="1"/>
    <col min="15" max="15" width="5.77734375" style="61" customWidth="1"/>
    <col min="16" max="16" width="6.77734375" style="61" customWidth="1"/>
    <col min="17" max="17" width="6.3359375" style="61" customWidth="1"/>
    <col min="18" max="18" width="5.5546875" style="61" customWidth="1"/>
    <col min="19" max="19" width="4.5546875" style="61" customWidth="1"/>
    <col min="20" max="21" width="4.77734375" style="61" customWidth="1"/>
    <col min="22" max="22" width="7.3359375" style="61" customWidth="1"/>
    <col min="23" max="23" width="5.77734375" style="61" customWidth="1"/>
    <col min="24" max="24" width="6.77734375" style="61" customWidth="1"/>
    <col min="25" max="16384" width="7.77734375" style="61" customWidth="1"/>
  </cols>
  <sheetData>
    <row r="2" spans="3:11" ht="18.75">
      <c r="C2" s="98" t="s">
        <v>406</v>
      </c>
      <c r="K2" s="61" t="s">
        <v>9</v>
      </c>
    </row>
    <row r="4" s="206" customFormat="1" ht="19.5" customHeight="1">
      <c r="A4" s="206" t="s">
        <v>74</v>
      </c>
    </row>
    <row r="5" spans="1:24" s="209" customFormat="1" ht="19.5" customHeight="1">
      <c r="A5" s="570" t="s">
        <v>369</v>
      </c>
      <c r="B5" s="571" t="s">
        <v>396</v>
      </c>
      <c r="C5" s="568"/>
      <c r="D5" s="568"/>
      <c r="E5" s="568"/>
      <c r="F5" s="571" t="s">
        <v>397</v>
      </c>
      <c r="G5" s="568"/>
      <c r="H5" s="568"/>
      <c r="I5" s="568"/>
      <c r="J5" s="571" t="s">
        <v>398</v>
      </c>
      <c r="K5" s="568"/>
      <c r="L5" s="568"/>
      <c r="M5" s="568"/>
      <c r="N5" s="571" t="s">
        <v>399</v>
      </c>
      <c r="O5" s="568"/>
      <c r="P5" s="568"/>
      <c r="Q5" s="568"/>
      <c r="R5" s="571" t="s">
        <v>400</v>
      </c>
      <c r="S5" s="568"/>
      <c r="T5" s="568"/>
      <c r="U5" s="569"/>
      <c r="V5" s="567" t="s">
        <v>401</v>
      </c>
      <c r="W5" s="568"/>
      <c r="X5" s="569"/>
    </row>
    <row r="6" spans="1:24" s="209" customFormat="1" ht="19.5" customHeight="1">
      <c r="A6" s="570"/>
      <c r="B6" s="210" t="s">
        <v>9</v>
      </c>
      <c r="C6" s="207" t="s">
        <v>75</v>
      </c>
      <c r="D6" s="207" t="s">
        <v>76</v>
      </c>
      <c r="E6" s="207" t="s">
        <v>77</v>
      </c>
      <c r="F6" s="210" t="s">
        <v>9</v>
      </c>
      <c r="G6" s="207" t="s">
        <v>75</v>
      </c>
      <c r="H6" s="207" t="s">
        <v>76</v>
      </c>
      <c r="I6" s="207" t="s">
        <v>77</v>
      </c>
      <c r="J6" s="210" t="s">
        <v>9</v>
      </c>
      <c r="K6" s="207" t="s">
        <v>75</v>
      </c>
      <c r="L6" s="207" t="s">
        <v>76</v>
      </c>
      <c r="M6" s="207" t="s">
        <v>77</v>
      </c>
      <c r="N6" s="210" t="s">
        <v>9</v>
      </c>
      <c r="O6" s="207" t="s">
        <v>75</v>
      </c>
      <c r="P6" s="207" t="s">
        <v>76</v>
      </c>
      <c r="Q6" s="207" t="s">
        <v>77</v>
      </c>
      <c r="R6" s="210" t="s">
        <v>9</v>
      </c>
      <c r="S6" s="207" t="s">
        <v>75</v>
      </c>
      <c r="T6" s="207" t="s">
        <v>76</v>
      </c>
      <c r="U6" s="208" t="s">
        <v>77</v>
      </c>
      <c r="V6" s="211" t="s">
        <v>9</v>
      </c>
      <c r="W6" s="207" t="s">
        <v>75</v>
      </c>
      <c r="X6" s="208" t="s">
        <v>76</v>
      </c>
    </row>
    <row r="7" spans="1:24" s="206" customFormat="1" ht="21.75" customHeight="1">
      <c r="A7" s="212" t="s">
        <v>29</v>
      </c>
      <c r="B7" s="206">
        <v>848492</v>
      </c>
      <c r="C7" s="206">
        <v>2044</v>
      </c>
      <c r="D7" s="206">
        <v>805376</v>
      </c>
      <c r="E7" s="206">
        <v>41072</v>
      </c>
      <c r="F7" s="206">
        <v>626761</v>
      </c>
      <c r="G7" s="206">
        <v>631</v>
      </c>
      <c r="H7" s="206">
        <v>605359</v>
      </c>
      <c r="I7" s="206">
        <v>20771</v>
      </c>
      <c r="J7" s="206">
        <v>53202</v>
      </c>
      <c r="K7" s="206">
        <v>385</v>
      </c>
      <c r="L7" s="206">
        <v>49436</v>
      </c>
      <c r="M7" s="206">
        <v>3381</v>
      </c>
      <c r="N7" s="206">
        <v>167257</v>
      </c>
      <c r="O7" s="206">
        <v>921</v>
      </c>
      <c r="P7" s="206">
        <v>150242</v>
      </c>
      <c r="Q7" s="206">
        <v>16094</v>
      </c>
      <c r="R7" s="206">
        <v>1272</v>
      </c>
      <c r="S7" s="206">
        <v>107</v>
      </c>
      <c r="T7" s="206">
        <v>339</v>
      </c>
      <c r="U7" s="206">
        <v>826</v>
      </c>
      <c r="V7" s="206">
        <v>107543</v>
      </c>
      <c r="W7" s="206">
        <v>857</v>
      </c>
      <c r="X7" s="206">
        <v>106686</v>
      </c>
    </row>
    <row r="8" spans="1:24" s="206" customFormat="1" ht="21.75" customHeight="1">
      <c r="A8" s="212" t="s">
        <v>244</v>
      </c>
      <c r="B8" s="206">
        <v>865077</v>
      </c>
      <c r="C8" s="206">
        <v>2149</v>
      </c>
      <c r="D8" s="206">
        <v>820775</v>
      </c>
      <c r="E8" s="206">
        <v>42153</v>
      </c>
      <c r="F8" s="206">
        <v>646572</v>
      </c>
      <c r="G8" s="206">
        <v>677</v>
      </c>
      <c r="H8" s="206">
        <v>624556</v>
      </c>
      <c r="I8" s="206">
        <v>21339</v>
      </c>
      <c r="J8" s="206">
        <v>51018</v>
      </c>
      <c r="K8" s="206">
        <v>400</v>
      </c>
      <c r="L8" s="206">
        <v>47203</v>
      </c>
      <c r="M8" s="206">
        <v>3415</v>
      </c>
      <c r="N8" s="206">
        <v>166141</v>
      </c>
      <c r="O8" s="206">
        <v>959</v>
      </c>
      <c r="P8" s="206">
        <v>148653</v>
      </c>
      <c r="Q8" s="206">
        <v>16529</v>
      </c>
      <c r="R8" s="206">
        <v>1346</v>
      </c>
      <c r="S8" s="206">
        <v>113</v>
      </c>
      <c r="T8" s="206">
        <v>363</v>
      </c>
      <c r="U8" s="206">
        <v>870</v>
      </c>
      <c r="V8" s="206">
        <v>111199</v>
      </c>
      <c r="W8" s="206">
        <v>829</v>
      </c>
      <c r="X8" s="206">
        <v>110370</v>
      </c>
    </row>
    <row r="9" spans="1:24" s="206" customFormat="1" ht="21.75" customHeight="1">
      <c r="A9" s="212" t="s">
        <v>284</v>
      </c>
      <c r="B9" s="206">
        <v>881481</v>
      </c>
      <c r="C9" s="206">
        <v>2195</v>
      </c>
      <c r="D9" s="206">
        <v>835322</v>
      </c>
      <c r="E9" s="206">
        <v>43964</v>
      </c>
      <c r="F9" s="206">
        <v>664460</v>
      </c>
      <c r="G9" s="206">
        <v>698</v>
      </c>
      <c r="H9" s="206">
        <v>641615</v>
      </c>
      <c r="I9" s="206">
        <v>22147</v>
      </c>
      <c r="J9" s="206">
        <v>50188</v>
      </c>
      <c r="K9" s="206">
        <v>432</v>
      </c>
      <c r="L9" s="206">
        <v>46074</v>
      </c>
      <c r="M9" s="206">
        <v>3682</v>
      </c>
      <c r="N9" s="206">
        <v>165404</v>
      </c>
      <c r="O9" s="206">
        <v>967</v>
      </c>
      <c r="P9" s="206">
        <v>147235</v>
      </c>
      <c r="Q9" s="206">
        <v>17202</v>
      </c>
      <c r="R9" s="206">
        <v>1429</v>
      </c>
      <c r="S9" s="206">
        <v>98</v>
      </c>
      <c r="T9" s="206">
        <v>398</v>
      </c>
      <c r="U9" s="206">
        <v>933</v>
      </c>
      <c r="V9" s="206">
        <v>112943</v>
      </c>
      <c r="W9" s="206">
        <v>870</v>
      </c>
      <c r="X9" s="206">
        <v>112073</v>
      </c>
    </row>
    <row r="10" spans="1:24" s="206" customFormat="1" ht="21.75" customHeight="1">
      <c r="A10" s="212" t="s">
        <v>283</v>
      </c>
      <c r="B10" s="213">
        <v>889127</v>
      </c>
      <c r="C10" s="213">
        <v>2224</v>
      </c>
      <c r="D10" s="213">
        <v>842275</v>
      </c>
      <c r="E10" s="213">
        <v>44628</v>
      </c>
      <c r="F10" s="213">
        <v>677059</v>
      </c>
      <c r="G10" s="206">
        <v>690</v>
      </c>
      <c r="H10" s="206">
        <v>653892</v>
      </c>
      <c r="I10" s="206">
        <v>22477</v>
      </c>
      <c r="J10" s="213">
        <v>49053</v>
      </c>
      <c r="K10" s="206">
        <v>473</v>
      </c>
      <c r="L10" s="206">
        <v>44798</v>
      </c>
      <c r="M10" s="206">
        <v>3782</v>
      </c>
      <c r="N10" s="206">
        <v>161534</v>
      </c>
      <c r="O10" s="206">
        <v>968</v>
      </c>
      <c r="P10" s="206">
        <v>143171</v>
      </c>
      <c r="Q10" s="206">
        <v>17395</v>
      </c>
      <c r="R10" s="206">
        <v>1481</v>
      </c>
      <c r="S10" s="206">
        <v>93</v>
      </c>
      <c r="T10" s="206">
        <v>414</v>
      </c>
      <c r="U10" s="206">
        <v>974</v>
      </c>
      <c r="V10" s="206">
        <v>114346</v>
      </c>
      <c r="W10" s="206">
        <v>878</v>
      </c>
      <c r="X10" s="206">
        <v>113468</v>
      </c>
    </row>
    <row r="11" spans="1:24" s="206" customFormat="1" ht="21.75" customHeight="1">
      <c r="A11" s="212" t="s">
        <v>646</v>
      </c>
      <c r="B11" s="213">
        <v>909222</v>
      </c>
      <c r="C11" s="213">
        <v>2264</v>
      </c>
      <c r="D11" s="213">
        <v>861852</v>
      </c>
      <c r="E11" s="213">
        <v>45106</v>
      </c>
      <c r="F11" s="213">
        <v>700026</v>
      </c>
      <c r="G11" s="206">
        <v>692</v>
      </c>
      <c r="H11" s="206">
        <v>676738</v>
      </c>
      <c r="I11" s="206">
        <v>22596</v>
      </c>
      <c r="J11" s="213">
        <v>47639</v>
      </c>
      <c r="K11" s="206">
        <v>501</v>
      </c>
      <c r="L11" s="206">
        <v>43325</v>
      </c>
      <c r="M11" s="206">
        <v>3813</v>
      </c>
      <c r="N11" s="206">
        <v>160068</v>
      </c>
      <c r="O11" s="206">
        <v>991</v>
      </c>
      <c r="P11" s="206">
        <v>141377</v>
      </c>
      <c r="Q11" s="206">
        <v>17700</v>
      </c>
      <c r="R11" s="206">
        <v>1489</v>
      </c>
      <c r="S11" s="206">
        <v>80</v>
      </c>
      <c r="T11" s="206">
        <v>412</v>
      </c>
      <c r="U11" s="206">
        <v>997</v>
      </c>
      <c r="V11" s="206">
        <v>114427</v>
      </c>
      <c r="W11" s="206">
        <v>879</v>
      </c>
      <c r="X11" s="206">
        <v>113548</v>
      </c>
    </row>
    <row r="12" spans="1:24" s="206" customFormat="1" ht="21.75" customHeight="1">
      <c r="A12" s="212" t="s">
        <v>717</v>
      </c>
      <c r="B12" s="214">
        <f>SUM(B25)</f>
        <v>948764</v>
      </c>
      <c r="C12" s="214">
        <f>SUM(C25)</f>
        <v>2316</v>
      </c>
      <c r="D12" s="214">
        <f aca="true" t="shared" si="0" ref="D12:X12">SUM(D25)</f>
        <v>900037</v>
      </c>
      <c r="E12" s="214">
        <f t="shared" si="0"/>
        <v>46411</v>
      </c>
      <c r="F12" s="214">
        <f t="shared" si="0"/>
        <v>740853</v>
      </c>
      <c r="G12" s="214">
        <f t="shared" si="0"/>
        <v>692</v>
      </c>
      <c r="H12" s="214">
        <f t="shared" si="0"/>
        <v>716469</v>
      </c>
      <c r="I12" s="214">
        <f t="shared" si="0"/>
        <v>23692</v>
      </c>
      <c r="J12" s="214">
        <f t="shared" si="0"/>
        <v>45447</v>
      </c>
      <c r="K12" s="214">
        <f t="shared" si="0"/>
        <v>558</v>
      </c>
      <c r="L12" s="214">
        <f t="shared" si="0"/>
        <v>40999</v>
      </c>
      <c r="M12" s="214">
        <f t="shared" si="0"/>
        <v>3890</v>
      </c>
      <c r="N12" s="214">
        <f t="shared" si="0"/>
        <v>160922</v>
      </c>
      <c r="O12" s="214">
        <f t="shared" si="0"/>
        <v>994</v>
      </c>
      <c r="P12" s="214">
        <f t="shared" si="0"/>
        <v>142141</v>
      </c>
      <c r="Q12" s="214">
        <f t="shared" si="0"/>
        <v>17787</v>
      </c>
      <c r="R12" s="214">
        <f t="shared" si="0"/>
        <v>1542</v>
      </c>
      <c r="S12" s="214">
        <f t="shared" si="0"/>
        <v>72</v>
      </c>
      <c r="T12" s="214">
        <f t="shared" si="0"/>
        <v>428</v>
      </c>
      <c r="U12" s="214">
        <f t="shared" si="0"/>
        <v>1042</v>
      </c>
      <c r="V12" s="214">
        <f t="shared" si="0"/>
        <v>114259</v>
      </c>
      <c r="W12" s="214">
        <f t="shared" si="0"/>
        <v>842</v>
      </c>
      <c r="X12" s="214">
        <f t="shared" si="0"/>
        <v>113417</v>
      </c>
    </row>
    <row r="13" spans="1:22" s="206" customFormat="1" ht="11.25" customHeight="1">
      <c r="A13" s="126"/>
      <c r="B13" s="213"/>
      <c r="C13" s="213"/>
      <c r="D13" s="213"/>
      <c r="E13" s="213"/>
      <c r="F13" s="213"/>
      <c r="J13" s="213"/>
      <c r="V13" s="206" t="s">
        <v>9</v>
      </c>
    </row>
    <row r="14" spans="1:24" s="206" customFormat="1" ht="24" customHeight="1">
      <c r="A14" s="212" t="s">
        <v>402</v>
      </c>
      <c r="B14" s="214">
        <f>SUM(C14:E14)</f>
        <v>910807</v>
      </c>
      <c r="C14" s="214">
        <f>SUM(G14+K14+O14+S14)</f>
        <v>2272</v>
      </c>
      <c r="D14" s="214">
        <f>SUM(H14+L14+P14+T14)</f>
        <v>863174</v>
      </c>
      <c r="E14" s="214">
        <f>SUM(I14+M14+Q14+U14)</f>
        <v>45361</v>
      </c>
      <c r="F14" s="214">
        <f aca="true" t="shared" si="1" ref="F14:F25">SUM(G14:I14)</f>
        <v>701991</v>
      </c>
      <c r="G14" s="214">
        <v>695</v>
      </c>
      <c r="H14" s="215">
        <v>678494</v>
      </c>
      <c r="I14" s="215">
        <v>22802</v>
      </c>
      <c r="J14" s="214">
        <f aca="true" t="shared" si="2" ref="J14:J25">SUM(K14:M14)</f>
        <v>47143</v>
      </c>
      <c r="K14" s="215">
        <v>511</v>
      </c>
      <c r="L14" s="215">
        <v>42804</v>
      </c>
      <c r="M14" s="215">
        <v>3828</v>
      </c>
      <c r="N14" s="214">
        <f aca="true" t="shared" si="3" ref="N14:N25">SUM(O14:Q14)</f>
        <v>160186</v>
      </c>
      <c r="O14" s="215">
        <v>990</v>
      </c>
      <c r="P14" s="215">
        <v>141466</v>
      </c>
      <c r="Q14" s="215">
        <v>17730</v>
      </c>
      <c r="R14" s="214">
        <f aca="true" t="shared" si="4" ref="R14:R25">SUM(S14:U14)</f>
        <v>1487</v>
      </c>
      <c r="S14" s="215">
        <v>76</v>
      </c>
      <c r="T14" s="215">
        <v>410</v>
      </c>
      <c r="U14" s="215">
        <v>1001</v>
      </c>
      <c r="V14" s="214">
        <v>114339</v>
      </c>
      <c r="W14" s="206">
        <v>881</v>
      </c>
      <c r="X14" s="206">
        <v>113458</v>
      </c>
    </row>
    <row r="15" spans="1:24" s="206" customFormat="1" ht="24" customHeight="1">
      <c r="A15" s="212" t="s">
        <v>403</v>
      </c>
      <c r="B15" s="214">
        <f aca="true" t="shared" si="5" ref="B15:B25">SUM(C15:E15)</f>
        <v>912382</v>
      </c>
      <c r="C15" s="214">
        <f aca="true" t="shared" si="6" ref="C15:E25">SUM(G15+K15+O15+S15)</f>
        <v>2280</v>
      </c>
      <c r="D15" s="214">
        <f t="shared" si="6"/>
        <v>864563</v>
      </c>
      <c r="E15" s="214">
        <f t="shared" si="6"/>
        <v>45539</v>
      </c>
      <c r="F15" s="214">
        <f t="shared" si="1"/>
        <v>703940</v>
      </c>
      <c r="G15" s="214">
        <v>699</v>
      </c>
      <c r="H15" s="215">
        <v>680300</v>
      </c>
      <c r="I15" s="215">
        <v>22941</v>
      </c>
      <c r="J15" s="214">
        <f t="shared" si="2"/>
        <v>46817</v>
      </c>
      <c r="K15" s="215">
        <v>511</v>
      </c>
      <c r="L15" s="215">
        <v>42473</v>
      </c>
      <c r="M15" s="215">
        <v>3833</v>
      </c>
      <c r="N15" s="214">
        <f t="shared" si="3"/>
        <v>160119</v>
      </c>
      <c r="O15" s="215">
        <v>994</v>
      </c>
      <c r="P15" s="215">
        <v>141374</v>
      </c>
      <c r="Q15" s="215">
        <v>17751</v>
      </c>
      <c r="R15" s="214">
        <f t="shared" si="4"/>
        <v>1506</v>
      </c>
      <c r="S15" s="215">
        <v>76</v>
      </c>
      <c r="T15" s="215">
        <v>416</v>
      </c>
      <c r="U15" s="215">
        <v>1014</v>
      </c>
      <c r="V15" s="214">
        <v>114285</v>
      </c>
      <c r="W15" s="206">
        <v>881</v>
      </c>
      <c r="X15" s="206">
        <v>113404</v>
      </c>
    </row>
    <row r="16" spans="1:24" s="206" customFormat="1" ht="24" customHeight="1">
      <c r="A16" s="212" t="s">
        <v>404</v>
      </c>
      <c r="B16" s="214">
        <f t="shared" si="5"/>
        <v>914570</v>
      </c>
      <c r="C16" s="214">
        <f t="shared" si="6"/>
        <v>2298</v>
      </c>
      <c r="D16" s="214">
        <f t="shared" si="6"/>
        <v>866652</v>
      </c>
      <c r="E16" s="214">
        <f t="shared" si="6"/>
        <v>45620</v>
      </c>
      <c r="F16" s="214">
        <f t="shared" si="1"/>
        <v>706338</v>
      </c>
      <c r="G16" s="214">
        <v>706</v>
      </c>
      <c r="H16" s="215">
        <v>682639</v>
      </c>
      <c r="I16" s="215">
        <v>22993</v>
      </c>
      <c r="J16" s="214">
        <f t="shared" si="2"/>
        <v>46571</v>
      </c>
      <c r="K16" s="215">
        <v>527</v>
      </c>
      <c r="L16" s="215">
        <v>42187</v>
      </c>
      <c r="M16" s="215">
        <v>3857</v>
      </c>
      <c r="N16" s="214">
        <f t="shared" si="3"/>
        <v>160142</v>
      </c>
      <c r="O16" s="215">
        <v>992</v>
      </c>
      <c r="P16" s="215">
        <v>141405</v>
      </c>
      <c r="Q16" s="215">
        <v>17745</v>
      </c>
      <c r="R16" s="214">
        <f t="shared" si="4"/>
        <v>1519</v>
      </c>
      <c r="S16" s="215">
        <v>73</v>
      </c>
      <c r="T16" s="215">
        <v>421</v>
      </c>
      <c r="U16" s="215">
        <v>1025</v>
      </c>
      <c r="V16" s="214">
        <v>114287</v>
      </c>
      <c r="W16" s="206">
        <v>880</v>
      </c>
      <c r="X16" s="206">
        <v>113407</v>
      </c>
    </row>
    <row r="17" spans="1:24" s="206" customFormat="1" ht="24" customHeight="1">
      <c r="A17" s="212" t="s">
        <v>755</v>
      </c>
      <c r="B17" s="214">
        <f t="shared" si="5"/>
        <v>916679</v>
      </c>
      <c r="C17" s="214">
        <f t="shared" si="6"/>
        <v>2356</v>
      </c>
      <c r="D17" s="214">
        <f t="shared" si="6"/>
        <v>868622</v>
      </c>
      <c r="E17" s="214">
        <f t="shared" si="6"/>
        <v>45701</v>
      </c>
      <c r="F17" s="214">
        <f t="shared" si="1"/>
        <v>708523</v>
      </c>
      <c r="G17" s="214">
        <v>707</v>
      </c>
      <c r="H17" s="215">
        <v>684784</v>
      </c>
      <c r="I17" s="215">
        <v>23032</v>
      </c>
      <c r="J17" s="214">
        <f t="shared" si="2"/>
        <v>46453</v>
      </c>
      <c r="K17" s="215">
        <v>559</v>
      </c>
      <c r="L17" s="215">
        <v>42013</v>
      </c>
      <c r="M17" s="215">
        <v>3881</v>
      </c>
      <c r="N17" s="214">
        <f t="shared" si="3"/>
        <v>160186</v>
      </c>
      <c r="O17" s="215">
        <v>1016</v>
      </c>
      <c r="P17" s="215">
        <v>141409</v>
      </c>
      <c r="Q17" s="215">
        <v>17761</v>
      </c>
      <c r="R17" s="214">
        <f t="shared" si="4"/>
        <v>1517</v>
      </c>
      <c r="S17" s="215">
        <v>74</v>
      </c>
      <c r="T17" s="215">
        <v>416</v>
      </c>
      <c r="U17" s="215">
        <v>1027</v>
      </c>
      <c r="V17" s="214">
        <v>114295</v>
      </c>
      <c r="W17" s="206">
        <v>881</v>
      </c>
      <c r="X17" s="206">
        <v>113414</v>
      </c>
    </row>
    <row r="18" spans="1:24" s="206" customFormat="1" ht="24" customHeight="1">
      <c r="A18" s="212" t="s">
        <v>756</v>
      </c>
      <c r="B18" s="214">
        <f t="shared" si="5"/>
        <v>925835</v>
      </c>
      <c r="C18" s="214">
        <f t="shared" si="6"/>
        <v>2359</v>
      </c>
      <c r="D18" s="214">
        <f t="shared" si="6"/>
        <v>877724</v>
      </c>
      <c r="E18" s="214">
        <f t="shared" si="6"/>
        <v>45752</v>
      </c>
      <c r="F18" s="214">
        <f t="shared" si="1"/>
        <v>717193</v>
      </c>
      <c r="G18" s="214">
        <v>704</v>
      </c>
      <c r="H18" s="215">
        <v>693478</v>
      </c>
      <c r="I18" s="215">
        <v>23011</v>
      </c>
      <c r="J18" s="214">
        <f t="shared" si="2"/>
        <v>46468</v>
      </c>
      <c r="K18" s="215">
        <v>563</v>
      </c>
      <c r="L18" s="215">
        <v>42002</v>
      </c>
      <c r="M18" s="215">
        <v>3903</v>
      </c>
      <c r="N18" s="214">
        <f t="shared" si="3"/>
        <v>160649</v>
      </c>
      <c r="O18" s="215">
        <v>1018</v>
      </c>
      <c r="P18" s="215">
        <v>141827</v>
      </c>
      <c r="Q18" s="215">
        <v>17804</v>
      </c>
      <c r="R18" s="214">
        <f t="shared" si="4"/>
        <v>1525</v>
      </c>
      <c r="S18" s="215">
        <v>74</v>
      </c>
      <c r="T18" s="215">
        <v>417</v>
      </c>
      <c r="U18" s="215">
        <v>1034</v>
      </c>
      <c r="V18" s="214">
        <v>114297</v>
      </c>
      <c r="W18" s="206">
        <v>881</v>
      </c>
      <c r="X18" s="206">
        <v>113416</v>
      </c>
    </row>
    <row r="19" spans="1:24" s="206" customFormat="1" ht="24" customHeight="1">
      <c r="A19" s="212" t="s">
        <v>757</v>
      </c>
      <c r="B19" s="214">
        <f t="shared" si="5"/>
        <v>928002</v>
      </c>
      <c r="C19" s="214">
        <f t="shared" si="6"/>
        <v>2344</v>
      </c>
      <c r="D19" s="214">
        <f t="shared" si="6"/>
        <v>879964</v>
      </c>
      <c r="E19" s="214">
        <f t="shared" si="6"/>
        <v>45694</v>
      </c>
      <c r="F19" s="214">
        <f t="shared" si="1"/>
        <v>719507</v>
      </c>
      <c r="G19" s="214">
        <v>704</v>
      </c>
      <c r="H19" s="215">
        <v>695758</v>
      </c>
      <c r="I19" s="215">
        <v>23045</v>
      </c>
      <c r="J19" s="214">
        <f t="shared" si="2"/>
        <v>46347</v>
      </c>
      <c r="K19" s="215">
        <v>563</v>
      </c>
      <c r="L19" s="215">
        <v>41900</v>
      </c>
      <c r="M19" s="215">
        <v>3884</v>
      </c>
      <c r="N19" s="214">
        <f t="shared" si="3"/>
        <v>160616</v>
      </c>
      <c r="O19" s="215">
        <v>1002</v>
      </c>
      <c r="P19" s="215">
        <v>141887</v>
      </c>
      <c r="Q19" s="215">
        <v>17727</v>
      </c>
      <c r="R19" s="214">
        <f t="shared" si="4"/>
        <v>1532</v>
      </c>
      <c r="S19" s="215">
        <v>75</v>
      </c>
      <c r="T19" s="215">
        <v>419</v>
      </c>
      <c r="U19" s="215">
        <v>1038</v>
      </c>
      <c r="V19" s="214">
        <v>114372</v>
      </c>
      <c r="W19" s="206">
        <v>880</v>
      </c>
      <c r="X19" s="206">
        <v>113492</v>
      </c>
    </row>
    <row r="20" spans="1:24" s="206" customFormat="1" ht="24" customHeight="1">
      <c r="A20" s="212" t="s">
        <v>758</v>
      </c>
      <c r="B20" s="214">
        <f t="shared" si="5"/>
        <v>936050</v>
      </c>
      <c r="C20" s="214">
        <f t="shared" si="6"/>
        <v>2388</v>
      </c>
      <c r="D20" s="214">
        <f t="shared" si="6"/>
        <v>887969</v>
      </c>
      <c r="E20" s="214">
        <f t="shared" si="6"/>
        <v>45693</v>
      </c>
      <c r="F20" s="214">
        <f t="shared" si="1"/>
        <v>727470</v>
      </c>
      <c r="G20" s="214">
        <v>754</v>
      </c>
      <c r="H20" s="215">
        <v>703676</v>
      </c>
      <c r="I20" s="215">
        <v>23040</v>
      </c>
      <c r="J20" s="214">
        <f t="shared" si="2"/>
        <v>46274</v>
      </c>
      <c r="K20" s="215">
        <v>561</v>
      </c>
      <c r="L20" s="215">
        <v>41832</v>
      </c>
      <c r="M20" s="215">
        <v>3881</v>
      </c>
      <c r="N20" s="214">
        <f t="shared" si="3"/>
        <v>160774</v>
      </c>
      <c r="O20" s="215">
        <v>1000</v>
      </c>
      <c r="P20" s="215">
        <v>142038</v>
      </c>
      <c r="Q20" s="215">
        <v>17736</v>
      </c>
      <c r="R20" s="214">
        <f t="shared" si="4"/>
        <v>1532</v>
      </c>
      <c r="S20" s="215">
        <v>73</v>
      </c>
      <c r="T20" s="215">
        <v>423</v>
      </c>
      <c r="U20" s="215">
        <v>1036</v>
      </c>
      <c r="V20" s="214">
        <v>114465</v>
      </c>
      <c r="W20" s="206">
        <v>837</v>
      </c>
      <c r="X20" s="206">
        <v>113628</v>
      </c>
    </row>
    <row r="21" spans="1:24" s="206" customFormat="1" ht="24" customHeight="1">
      <c r="A21" s="212" t="s">
        <v>759</v>
      </c>
      <c r="B21" s="214">
        <f t="shared" si="5"/>
        <v>937359</v>
      </c>
      <c r="C21" s="214">
        <f t="shared" si="6"/>
        <v>2339</v>
      </c>
      <c r="D21" s="214">
        <f t="shared" si="6"/>
        <v>889290</v>
      </c>
      <c r="E21" s="214">
        <f t="shared" si="6"/>
        <v>45730</v>
      </c>
      <c r="F21" s="214">
        <f t="shared" si="1"/>
        <v>729091</v>
      </c>
      <c r="G21" s="214">
        <v>706</v>
      </c>
      <c r="H21" s="215">
        <v>705305</v>
      </c>
      <c r="I21" s="215">
        <v>23080</v>
      </c>
      <c r="J21" s="214">
        <f t="shared" si="2"/>
        <v>46128</v>
      </c>
      <c r="K21" s="215">
        <v>564</v>
      </c>
      <c r="L21" s="215">
        <v>41673</v>
      </c>
      <c r="M21" s="215">
        <v>3891</v>
      </c>
      <c r="N21" s="214">
        <f t="shared" si="3"/>
        <v>160606</v>
      </c>
      <c r="O21" s="215">
        <v>997</v>
      </c>
      <c r="P21" s="215">
        <v>141888</v>
      </c>
      <c r="Q21" s="215">
        <v>17721</v>
      </c>
      <c r="R21" s="214">
        <f t="shared" si="4"/>
        <v>1534</v>
      </c>
      <c r="S21" s="215">
        <v>72</v>
      </c>
      <c r="T21" s="215">
        <v>424</v>
      </c>
      <c r="U21" s="215">
        <v>1038</v>
      </c>
      <c r="V21" s="214">
        <v>114474</v>
      </c>
      <c r="W21" s="206">
        <v>879</v>
      </c>
      <c r="X21" s="206">
        <v>113595</v>
      </c>
    </row>
    <row r="22" spans="1:24" s="206" customFormat="1" ht="24" customHeight="1">
      <c r="A22" s="212" t="s">
        <v>760</v>
      </c>
      <c r="B22" s="214">
        <f t="shared" si="5"/>
        <v>940789</v>
      </c>
      <c r="C22" s="214">
        <f t="shared" si="6"/>
        <v>2349</v>
      </c>
      <c r="D22" s="214">
        <f t="shared" si="6"/>
        <v>892611</v>
      </c>
      <c r="E22" s="214">
        <f t="shared" si="6"/>
        <v>45829</v>
      </c>
      <c r="F22" s="214">
        <f t="shared" si="1"/>
        <v>732450</v>
      </c>
      <c r="G22" s="214">
        <v>710</v>
      </c>
      <c r="H22" s="215">
        <v>708607</v>
      </c>
      <c r="I22" s="215">
        <v>23133</v>
      </c>
      <c r="J22" s="214">
        <f t="shared" si="2"/>
        <v>46006</v>
      </c>
      <c r="K22" s="215">
        <v>570</v>
      </c>
      <c r="L22" s="215">
        <v>41549</v>
      </c>
      <c r="M22" s="215">
        <v>3887</v>
      </c>
      <c r="N22" s="214">
        <f t="shared" si="3"/>
        <v>160810</v>
      </c>
      <c r="O22" s="215">
        <v>997</v>
      </c>
      <c r="P22" s="215">
        <v>142037</v>
      </c>
      <c r="Q22" s="215">
        <v>17776</v>
      </c>
      <c r="R22" s="214">
        <f t="shared" si="4"/>
        <v>1523</v>
      </c>
      <c r="S22" s="215">
        <v>72</v>
      </c>
      <c r="T22" s="215">
        <v>418</v>
      </c>
      <c r="U22" s="215">
        <v>1033</v>
      </c>
      <c r="V22" s="214">
        <f>SUM(W22:X22)</f>
        <v>114505</v>
      </c>
      <c r="W22" s="206">
        <v>877</v>
      </c>
      <c r="X22" s="206">
        <v>113628</v>
      </c>
    </row>
    <row r="23" spans="1:24" s="206" customFormat="1" ht="24" customHeight="1">
      <c r="A23" s="212" t="s">
        <v>78</v>
      </c>
      <c r="B23" s="214">
        <f t="shared" si="5"/>
        <v>943305</v>
      </c>
      <c r="C23" s="214">
        <f t="shared" si="6"/>
        <v>2324</v>
      </c>
      <c r="D23" s="214">
        <f t="shared" si="6"/>
        <v>895072</v>
      </c>
      <c r="E23" s="214">
        <f t="shared" si="6"/>
        <v>45909</v>
      </c>
      <c r="F23" s="214">
        <f t="shared" si="1"/>
        <v>734996</v>
      </c>
      <c r="G23" s="214">
        <v>698</v>
      </c>
      <c r="H23" s="215">
        <v>711117</v>
      </c>
      <c r="I23" s="215">
        <v>23181</v>
      </c>
      <c r="J23" s="214">
        <f t="shared" si="2"/>
        <v>45855</v>
      </c>
      <c r="K23" s="215">
        <v>559</v>
      </c>
      <c r="L23" s="215">
        <v>41396</v>
      </c>
      <c r="M23" s="215">
        <v>3900</v>
      </c>
      <c r="N23" s="214">
        <f t="shared" si="3"/>
        <v>160935</v>
      </c>
      <c r="O23" s="215">
        <v>995</v>
      </c>
      <c r="P23" s="215">
        <v>142145</v>
      </c>
      <c r="Q23" s="215">
        <v>17795</v>
      </c>
      <c r="R23" s="214">
        <f t="shared" si="4"/>
        <v>1519</v>
      </c>
      <c r="S23" s="215">
        <v>72</v>
      </c>
      <c r="T23" s="215">
        <v>414</v>
      </c>
      <c r="U23" s="215">
        <v>1033</v>
      </c>
      <c r="V23" s="214">
        <v>114509</v>
      </c>
      <c r="W23" s="206">
        <v>853</v>
      </c>
      <c r="X23" s="206">
        <v>113656</v>
      </c>
    </row>
    <row r="24" spans="1:24" s="206" customFormat="1" ht="24" customHeight="1">
      <c r="A24" s="212" t="s">
        <v>79</v>
      </c>
      <c r="B24" s="214">
        <f t="shared" si="5"/>
        <v>948422</v>
      </c>
      <c r="C24" s="214">
        <f t="shared" si="6"/>
        <v>2318</v>
      </c>
      <c r="D24" s="214">
        <f t="shared" si="6"/>
        <v>899803</v>
      </c>
      <c r="E24" s="214">
        <f t="shared" si="6"/>
        <v>46301</v>
      </c>
      <c r="F24" s="214">
        <f t="shared" si="1"/>
        <v>740188</v>
      </c>
      <c r="G24" s="214">
        <v>694</v>
      </c>
      <c r="H24" s="215">
        <v>715934</v>
      </c>
      <c r="I24" s="215">
        <v>23560</v>
      </c>
      <c r="J24" s="214">
        <f t="shared" si="2"/>
        <v>45681</v>
      </c>
      <c r="K24" s="215">
        <v>555</v>
      </c>
      <c r="L24" s="215">
        <v>41218</v>
      </c>
      <c r="M24" s="215">
        <v>3908</v>
      </c>
      <c r="N24" s="214">
        <f t="shared" si="3"/>
        <v>161013</v>
      </c>
      <c r="O24" s="215">
        <v>995</v>
      </c>
      <c r="P24" s="215">
        <v>142230</v>
      </c>
      <c r="Q24" s="215">
        <v>17788</v>
      </c>
      <c r="R24" s="214">
        <f t="shared" si="4"/>
        <v>1540</v>
      </c>
      <c r="S24" s="215">
        <v>74</v>
      </c>
      <c r="T24" s="215">
        <v>421</v>
      </c>
      <c r="U24" s="215">
        <v>1045</v>
      </c>
      <c r="V24" s="214">
        <v>114485</v>
      </c>
      <c r="W24" s="206">
        <v>854</v>
      </c>
      <c r="X24" s="206">
        <v>113631</v>
      </c>
    </row>
    <row r="25" spans="1:24" s="206" customFormat="1" ht="24" customHeight="1">
      <c r="A25" s="216" t="s">
        <v>80</v>
      </c>
      <c r="B25" s="217">
        <f t="shared" si="5"/>
        <v>948764</v>
      </c>
      <c r="C25" s="218">
        <f t="shared" si="6"/>
        <v>2316</v>
      </c>
      <c r="D25" s="218">
        <f t="shared" si="6"/>
        <v>900037</v>
      </c>
      <c r="E25" s="218">
        <f t="shared" si="6"/>
        <v>46411</v>
      </c>
      <c r="F25" s="218">
        <f t="shared" si="1"/>
        <v>740853</v>
      </c>
      <c r="G25" s="218">
        <v>692</v>
      </c>
      <c r="H25" s="218">
        <v>716469</v>
      </c>
      <c r="I25" s="218">
        <v>23692</v>
      </c>
      <c r="J25" s="218">
        <f t="shared" si="2"/>
        <v>45447</v>
      </c>
      <c r="K25" s="218">
        <v>558</v>
      </c>
      <c r="L25" s="218">
        <v>40999</v>
      </c>
      <c r="M25" s="218">
        <v>3890</v>
      </c>
      <c r="N25" s="218">
        <f t="shared" si="3"/>
        <v>160922</v>
      </c>
      <c r="O25" s="218">
        <v>994</v>
      </c>
      <c r="P25" s="218">
        <v>142141</v>
      </c>
      <c r="Q25" s="218">
        <v>17787</v>
      </c>
      <c r="R25" s="218">
        <f t="shared" si="4"/>
        <v>1542</v>
      </c>
      <c r="S25" s="218">
        <v>72</v>
      </c>
      <c r="T25" s="218">
        <v>428</v>
      </c>
      <c r="U25" s="218">
        <v>1042</v>
      </c>
      <c r="V25" s="218">
        <f>SUM(W25:X25)</f>
        <v>114259</v>
      </c>
      <c r="W25" s="219">
        <v>842</v>
      </c>
      <c r="X25" s="219">
        <v>113417</v>
      </c>
    </row>
    <row r="26" spans="1:20" s="206" customFormat="1" ht="15" customHeight="1">
      <c r="A26" s="220" t="s">
        <v>761</v>
      </c>
      <c r="I26" s="206" t="s">
        <v>9</v>
      </c>
      <c r="P26" s="206" t="s">
        <v>9</v>
      </c>
      <c r="Q26" s="206" t="s">
        <v>9</v>
      </c>
      <c r="T26" s="206" t="s">
        <v>9</v>
      </c>
    </row>
    <row r="27" s="206" customFormat="1" ht="16.5" customHeight="1">
      <c r="A27" s="220" t="s">
        <v>81</v>
      </c>
    </row>
    <row r="28" s="206" customFormat="1" ht="16.5" customHeight="1">
      <c r="A28" s="220"/>
    </row>
    <row r="29" s="206" customFormat="1" ht="16.5" customHeight="1">
      <c r="A29" s="220"/>
    </row>
    <row r="30" spans="2:54" ht="13.5"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2"/>
      <c r="AX30" s="222"/>
      <c r="AY30" s="222"/>
      <c r="AZ30" s="222"/>
      <c r="BA30" s="222"/>
      <c r="BB30" s="222"/>
    </row>
    <row r="31" spans="2:54" ht="13.5"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2"/>
      <c r="AX31" s="222"/>
      <c r="AY31" s="222"/>
      <c r="AZ31" s="222"/>
      <c r="BA31" s="222"/>
      <c r="BB31" s="222"/>
    </row>
    <row r="32" spans="2:54" ht="13.5"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2"/>
      <c r="AX32" s="222"/>
      <c r="AY32" s="222"/>
      <c r="AZ32" s="222"/>
      <c r="BA32" s="222"/>
      <c r="BB32" s="222"/>
    </row>
    <row r="33" spans="2:54" ht="13.5"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2"/>
      <c r="AX33" s="222"/>
      <c r="AY33" s="222"/>
      <c r="AZ33" s="222"/>
      <c r="BA33" s="222"/>
      <c r="BB33" s="222"/>
    </row>
    <row r="34" spans="2:54" ht="13.5"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  <c r="AX34" s="222"/>
      <c r="AY34" s="222"/>
      <c r="AZ34" s="222"/>
      <c r="BA34" s="222"/>
      <c r="BB34" s="222"/>
    </row>
    <row r="35" spans="2:54" ht="13.5"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2"/>
      <c r="AX35" s="222"/>
      <c r="AY35" s="222"/>
      <c r="AZ35" s="222"/>
      <c r="BA35" s="222"/>
      <c r="BB35" s="222"/>
    </row>
    <row r="36" spans="2:54" ht="13.5"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2"/>
      <c r="AX36" s="222"/>
      <c r="AY36" s="222"/>
      <c r="AZ36" s="222"/>
      <c r="BA36" s="222"/>
      <c r="BB36" s="222"/>
    </row>
  </sheetData>
  <sheetProtection/>
  <mergeCells count="7">
    <mergeCell ref="V5:X5"/>
    <mergeCell ref="A5:A6"/>
    <mergeCell ref="B5:E5"/>
    <mergeCell ref="F5:I5"/>
    <mergeCell ref="J5:M5"/>
    <mergeCell ref="N5:Q5"/>
    <mergeCell ref="R5:U5"/>
  </mergeCells>
  <printOptions/>
  <pageMargins left="0.32" right="0.16" top="0.78" bottom="0.43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8.88671875" defaultRowHeight="13.5"/>
  <cols>
    <col min="1" max="1" width="8.88671875" style="61" customWidth="1"/>
    <col min="2" max="2" width="6.88671875" style="61" customWidth="1"/>
    <col min="3" max="3" width="9.77734375" style="61" customWidth="1"/>
    <col min="4" max="4" width="6.88671875" style="61" customWidth="1"/>
    <col min="5" max="5" width="9.77734375" style="61" customWidth="1"/>
    <col min="6" max="6" width="6.77734375" style="61" customWidth="1"/>
    <col min="7" max="7" width="9.21484375" style="61" customWidth="1"/>
    <col min="8" max="8" width="6.77734375" style="61" customWidth="1"/>
    <col min="9" max="9" width="9.77734375" style="61" customWidth="1"/>
    <col min="10" max="10" width="6.77734375" style="61" customWidth="1"/>
    <col min="11" max="11" width="9.10546875" style="61" customWidth="1"/>
    <col min="12" max="12" width="6.77734375" style="61" customWidth="1"/>
    <col min="13" max="13" width="8.5546875" style="61" customWidth="1"/>
    <col min="14" max="14" width="6.77734375" style="61" customWidth="1"/>
    <col min="15" max="15" width="8.6640625" style="61" customWidth="1"/>
    <col min="16" max="16" width="6.77734375" style="61" customWidth="1"/>
    <col min="17" max="17" width="8.3359375" style="61" customWidth="1"/>
    <col min="18" max="18" width="6.77734375" style="61" customWidth="1"/>
    <col min="19" max="19" width="7.77734375" style="61" customWidth="1"/>
    <col min="20" max="16384" width="8.88671875" style="61" customWidth="1"/>
  </cols>
  <sheetData>
    <row r="1" spans="2:17" ht="20.25" customHeight="1">
      <c r="B1" s="186"/>
      <c r="C1" s="62" t="s">
        <v>610</v>
      </c>
      <c r="D1" s="186"/>
      <c r="E1" s="186"/>
      <c r="F1" s="186"/>
      <c r="G1" s="186"/>
      <c r="K1" s="223" t="s">
        <v>9</v>
      </c>
      <c r="L1" s="223" t="s">
        <v>9</v>
      </c>
      <c r="M1" s="223" t="s">
        <v>9</v>
      </c>
      <c r="N1" s="223" t="s">
        <v>9</v>
      </c>
      <c r="O1" s="223" t="s">
        <v>9</v>
      </c>
      <c r="P1" s="223" t="s">
        <v>9</v>
      </c>
      <c r="Q1" s="223" t="s">
        <v>9</v>
      </c>
    </row>
    <row r="2" spans="2:17" ht="20.25" customHeight="1">
      <c r="B2" s="186"/>
      <c r="C2" s="62"/>
      <c r="D2" s="186"/>
      <c r="E2" s="186"/>
      <c r="F2" s="186"/>
      <c r="G2" s="186"/>
      <c r="K2" s="223"/>
      <c r="L2" s="223"/>
      <c r="M2" s="223"/>
      <c r="N2" s="223"/>
      <c r="O2" s="223"/>
      <c r="P2" s="223"/>
      <c r="Q2" s="223"/>
    </row>
    <row r="3" ht="21" customHeight="1">
      <c r="A3" s="224" t="s">
        <v>407</v>
      </c>
    </row>
    <row r="4" spans="1:19" s="104" customFormat="1" ht="18" customHeight="1">
      <c r="A4" s="574" t="s">
        <v>408</v>
      </c>
      <c r="B4" s="551" t="s">
        <v>409</v>
      </c>
      <c r="C4" s="565"/>
      <c r="D4" s="565"/>
      <c r="E4" s="565"/>
      <c r="F4" s="565"/>
      <c r="G4" s="565"/>
      <c r="H4" s="565"/>
      <c r="I4" s="565"/>
      <c r="J4" s="565"/>
      <c r="K4" s="552"/>
      <c r="L4" s="553" t="s">
        <v>410</v>
      </c>
      <c r="M4" s="553"/>
      <c r="N4" s="553"/>
      <c r="O4" s="553"/>
      <c r="P4" s="553"/>
      <c r="Q4" s="553"/>
      <c r="R4" s="553"/>
      <c r="S4" s="551"/>
    </row>
    <row r="5" spans="1:19" s="170" customFormat="1" ht="18" customHeight="1">
      <c r="A5" s="574"/>
      <c r="B5" s="572" t="s">
        <v>8</v>
      </c>
      <c r="C5" s="572"/>
      <c r="D5" s="572" t="s">
        <v>411</v>
      </c>
      <c r="E5" s="572" t="s">
        <v>82</v>
      </c>
      <c r="F5" s="572" t="s">
        <v>412</v>
      </c>
      <c r="G5" s="572"/>
      <c r="H5" s="572" t="s">
        <v>413</v>
      </c>
      <c r="I5" s="572" t="s">
        <v>73</v>
      </c>
      <c r="J5" s="572" t="s">
        <v>414</v>
      </c>
      <c r="K5" s="572"/>
      <c r="L5" s="572" t="s">
        <v>388</v>
      </c>
      <c r="M5" s="572" t="s">
        <v>8</v>
      </c>
      <c r="N5" s="572" t="s">
        <v>415</v>
      </c>
      <c r="O5" s="572"/>
      <c r="P5" s="572" t="s">
        <v>416</v>
      </c>
      <c r="Q5" s="572"/>
      <c r="R5" s="572" t="s">
        <v>417</v>
      </c>
      <c r="S5" s="573"/>
    </row>
    <row r="6" spans="1:19" s="170" customFormat="1" ht="18" customHeight="1">
      <c r="A6" s="574"/>
      <c r="B6" s="227" t="s">
        <v>418</v>
      </c>
      <c r="C6" s="225" t="s">
        <v>83</v>
      </c>
      <c r="D6" s="225" t="s">
        <v>84</v>
      </c>
      <c r="E6" s="225" t="s">
        <v>83</v>
      </c>
      <c r="F6" s="225" t="s">
        <v>84</v>
      </c>
      <c r="G6" s="225" t="s">
        <v>83</v>
      </c>
      <c r="H6" s="225" t="s">
        <v>84</v>
      </c>
      <c r="I6" s="225" t="s">
        <v>83</v>
      </c>
      <c r="J6" s="225" t="s">
        <v>84</v>
      </c>
      <c r="K6" s="225" t="s">
        <v>83</v>
      </c>
      <c r="L6" s="225" t="s">
        <v>84</v>
      </c>
      <c r="M6" s="225" t="s">
        <v>85</v>
      </c>
      <c r="N6" s="225" t="s">
        <v>84</v>
      </c>
      <c r="O6" s="225" t="s">
        <v>85</v>
      </c>
      <c r="P6" s="225" t="s">
        <v>84</v>
      </c>
      <c r="Q6" s="226" t="s">
        <v>85</v>
      </c>
      <c r="R6" s="225" t="s">
        <v>84</v>
      </c>
      <c r="S6" s="226" t="s">
        <v>85</v>
      </c>
    </row>
    <row r="7" spans="1:19" s="170" customFormat="1" ht="25.5" customHeight="1">
      <c r="A7" s="167" t="s">
        <v>29</v>
      </c>
      <c r="B7" s="228">
        <v>20008</v>
      </c>
      <c r="C7" s="170">
        <v>475372430</v>
      </c>
      <c r="D7" s="229">
        <v>1719</v>
      </c>
      <c r="E7" s="170">
        <v>240064874</v>
      </c>
      <c r="F7" s="229" t="s">
        <v>24</v>
      </c>
      <c r="G7" s="170">
        <v>5206247</v>
      </c>
      <c r="H7" s="170">
        <v>16990</v>
      </c>
      <c r="I7" s="170">
        <v>223177147</v>
      </c>
      <c r="J7" s="229">
        <v>1299</v>
      </c>
      <c r="K7" s="229">
        <v>6924162</v>
      </c>
      <c r="L7" s="229">
        <v>16094</v>
      </c>
      <c r="M7" s="229">
        <v>31184290</v>
      </c>
      <c r="N7" s="229">
        <v>7730</v>
      </c>
      <c r="O7" s="229">
        <v>28418010</v>
      </c>
      <c r="P7" s="229">
        <v>3863</v>
      </c>
      <c r="Q7" s="229">
        <v>1153375</v>
      </c>
      <c r="R7" s="229">
        <v>4501</v>
      </c>
      <c r="S7" s="229">
        <v>1612905</v>
      </c>
    </row>
    <row r="8" spans="1:19" s="170" customFormat="1" ht="25.5" customHeight="1">
      <c r="A8" s="167" t="s">
        <v>244</v>
      </c>
      <c r="B8" s="228">
        <v>19610</v>
      </c>
      <c r="C8" s="170">
        <v>452051277</v>
      </c>
      <c r="D8" s="229">
        <v>1561</v>
      </c>
      <c r="E8" s="170">
        <v>242231328</v>
      </c>
      <c r="F8" s="229" t="s">
        <v>24</v>
      </c>
      <c r="G8" s="170">
        <v>5085664</v>
      </c>
      <c r="H8" s="170">
        <v>16634</v>
      </c>
      <c r="I8" s="170">
        <v>196650673</v>
      </c>
      <c r="J8" s="229">
        <v>1415</v>
      </c>
      <c r="K8" s="229">
        <v>8083612</v>
      </c>
      <c r="L8" s="229">
        <v>13962</v>
      </c>
      <c r="M8" s="229">
        <v>30232009</v>
      </c>
      <c r="N8" s="229">
        <v>6135</v>
      </c>
      <c r="O8" s="229">
        <v>28305526</v>
      </c>
      <c r="P8" s="229">
        <v>4012</v>
      </c>
      <c r="Q8" s="229">
        <v>726725</v>
      </c>
      <c r="R8" s="229">
        <v>3815</v>
      </c>
      <c r="S8" s="229">
        <v>1199758</v>
      </c>
    </row>
    <row r="9" spans="1:19" s="170" customFormat="1" ht="25.5" customHeight="1">
      <c r="A9" s="167" t="s">
        <v>284</v>
      </c>
      <c r="B9" s="228">
        <v>20127</v>
      </c>
      <c r="C9" s="170">
        <v>518374349</v>
      </c>
      <c r="D9" s="229">
        <v>1561</v>
      </c>
      <c r="E9" s="170">
        <v>261819703</v>
      </c>
      <c r="F9" s="229" t="s">
        <v>24</v>
      </c>
      <c r="G9" s="170">
        <v>4891493</v>
      </c>
      <c r="H9" s="170">
        <v>16949</v>
      </c>
      <c r="I9" s="170">
        <v>243168111</v>
      </c>
      <c r="J9" s="170">
        <v>1617</v>
      </c>
      <c r="K9" s="170">
        <v>8495042</v>
      </c>
      <c r="L9" s="229">
        <v>18135</v>
      </c>
      <c r="M9" s="229">
        <v>31016341</v>
      </c>
      <c r="N9" s="229">
        <v>8336</v>
      </c>
      <c r="O9" s="229">
        <v>28354873</v>
      </c>
      <c r="P9" s="229">
        <v>4849</v>
      </c>
      <c r="Q9" s="229">
        <v>1268050</v>
      </c>
      <c r="R9" s="229">
        <v>4950</v>
      </c>
      <c r="S9" s="229">
        <v>1393418</v>
      </c>
    </row>
    <row r="10" spans="1:19" s="170" customFormat="1" ht="25.5" customHeight="1">
      <c r="A10" s="167" t="s">
        <v>283</v>
      </c>
      <c r="B10" s="228">
        <v>20289</v>
      </c>
      <c r="C10" s="170">
        <v>522779083</v>
      </c>
      <c r="D10" s="170">
        <v>1561</v>
      </c>
      <c r="E10" s="170">
        <v>277049517</v>
      </c>
      <c r="F10" s="229" t="s">
        <v>24</v>
      </c>
      <c r="G10" s="170">
        <v>5000644</v>
      </c>
      <c r="H10" s="170">
        <v>17089</v>
      </c>
      <c r="I10" s="170">
        <v>231892670</v>
      </c>
      <c r="J10" s="170">
        <v>1639</v>
      </c>
      <c r="K10" s="170">
        <v>8836252</v>
      </c>
      <c r="L10" s="170">
        <v>18369</v>
      </c>
      <c r="M10" s="170">
        <v>27184009</v>
      </c>
      <c r="N10" s="230">
        <v>8730</v>
      </c>
      <c r="O10" s="230">
        <v>24948025</v>
      </c>
      <c r="P10" s="170">
        <v>4832</v>
      </c>
      <c r="Q10" s="170">
        <v>1019515</v>
      </c>
      <c r="R10" s="170">
        <v>4807</v>
      </c>
      <c r="S10" s="170">
        <v>1216469</v>
      </c>
    </row>
    <row r="11" spans="1:19" s="170" customFormat="1" ht="25.5" customHeight="1">
      <c r="A11" s="167" t="s">
        <v>646</v>
      </c>
      <c r="B11" s="228">
        <v>20298</v>
      </c>
      <c r="C11" s="170">
        <v>523506780</v>
      </c>
      <c r="D11" s="170">
        <v>1561</v>
      </c>
      <c r="E11" s="170">
        <v>285306461</v>
      </c>
      <c r="F11" s="228" t="s">
        <v>24</v>
      </c>
      <c r="G11" s="170">
        <v>4616096</v>
      </c>
      <c r="H11" s="170">
        <v>17075</v>
      </c>
      <c r="I11" s="170">
        <v>226564117</v>
      </c>
      <c r="J11" s="170">
        <v>1662</v>
      </c>
      <c r="K11" s="170">
        <v>7020106</v>
      </c>
      <c r="L11" s="170">
        <v>18516</v>
      </c>
      <c r="M11" s="170">
        <v>25349353</v>
      </c>
      <c r="N11" s="230">
        <v>9156</v>
      </c>
      <c r="O11" s="230">
        <v>22741983</v>
      </c>
      <c r="P11" s="170">
        <v>4689</v>
      </c>
      <c r="Q11" s="170">
        <v>1395680</v>
      </c>
      <c r="R11" s="170">
        <v>4671</v>
      </c>
      <c r="S11" s="170">
        <v>1211690</v>
      </c>
    </row>
    <row r="12" spans="1:19" s="170" customFormat="1" ht="25.5" customHeight="1">
      <c r="A12" s="167" t="s">
        <v>717</v>
      </c>
      <c r="B12" s="231">
        <f>SUM(B25)</f>
        <v>20350</v>
      </c>
      <c r="C12" s="232">
        <f>SUM(C14:C25)</f>
        <v>504253740</v>
      </c>
      <c r="D12" s="231">
        <f>SUM(D25)</f>
        <v>1561</v>
      </c>
      <c r="E12" s="231">
        <f>SUM(E14:E25)</f>
        <v>293184165</v>
      </c>
      <c r="F12" s="228"/>
      <c r="G12" s="231">
        <f>SUM(G14:G25)</f>
        <v>4469325</v>
      </c>
      <c r="H12" s="231">
        <f>SUM(H25)</f>
        <v>17066</v>
      </c>
      <c r="I12" s="231">
        <f>SUM(I14:I25)</f>
        <v>198900403</v>
      </c>
      <c r="J12" s="231">
        <f>SUM(J25)</f>
        <v>1723</v>
      </c>
      <c r="K12" s="231">
        <f>SUM(K14:K25)</f>
        <v>7699847</v>
      </c>
      <c r="L12" s="231">
        <v>19079</v>
      </c>
      <c r="M12" s="231">
        <f>SUM(M14:M25)</f>
        <v>29258756</v>
      </c>
      <c r="N12" s="231">
        <v>10122</v>
      </c>
      <c r="O12" s="231">
        <f>SUM(O14:O25)</f>
        <v>26475351</v>
      </c>
      <c r="P12" s="231">
        <v>4311</v>
      </c>
      <c r="Q12" s="231">
        <f>SUM(Q14:Q25)</f>
        <v>1452545</v>
      </c>
      <c r="R12" s="168">
        <v>4646</v>
      </c>
      <c r="S12" s="168">
        <f>SUM(S14:S25)</f>
        <v>1330860</v>
      </c>
    </row>
    <row r="13" spans="1:17" s="170" customFormat="1" ht="4.5" customHeight="1">
      <c r="A13" s="122"/>
      <c r="B13" s="228"/>
      <c r="D13" s="233"/>
      <c r="E13" s="233"/>
      <c r="F13" s="228"/>
      <c r="G13" s="228"/>
      <c r="N13" s="151"/>
      <c r="O13" s="151"/>
      <c r="P13" s="234"/>
      <c r="Q13" s="234"/>
    </row>
    <row r="14" spans="1:19" s="170" customFormat="1" ht="26.25" customHeight="1">
      <c r="A14" s="167" t="s">
        <v>86</v>
      </c>
      <c r="B14" s="235">
        <f>D14+H14+J14</f>
        <v>20325</v>
      </c>
      <c r="C14" s="231">
        <f>E14+G14+I14+K14</f>
        <v>40425613</v>
      </c>
      <c r="D14" s="170">
        <v>1561</v>
      </c>
      <c r="E14" s="170">
        <v>21647127</v>
      </c>
      <c r="F14" s="501">
        <v>0</v>
      </c>
      <c r="G14" s="228">
        <v>406646</v>
      </c>
      <c r="H14" s="170">
        <v>17074</v>
      </c>
      <c r="I14" s="170">
        <v>17772206</v>
      </c>
      <c r="J14" s="170">
        <v>1690</v>
      </c>
      <c r="K14" s="170">
        <v>599634</v>
      </c>
      <c r="L14" s="502" t="s">
        <v>221</v>
      </c>
      <c r="M14" s="236">
        <f>SUM(O14+Q14+S14)</f>
        <v>2135865</v>
      </c>
      <c r="N14" s="502" t="s">
        <v>221</v>
      </c>
      <c r="O14" s="170">
        <v>1919040</v>
      </c>
      <c r="P14" s="502" t="s">
        <v>221</v>
      </c>
      <c r="Q14" s="123">
        <v>121125</v>
      </c>
      <c r="R14" s="502" t="s">
        <v>221</v>
      </c>
      <c r="S14" s="170">
        <v>95700</v>
      </c>
    </row>
    <row r="15" spans="1:19" s="170" customFormat="1" ht="26.25" customHeight="1">
      <c r="A15" s="167" t="s">
        <v>87</v>
      </c>
      <c r="B15" s="235">
        <f aca="true" t="shared" si="0" ref="B15:B25">D15+H15+J15</f>
        <v>20333</v>
      </c>
      <c r="C15" s="231">
        <f aca="true" t="shared" si="1" ref="C15:C25">E15+G15+I15+K15</f>
        <v>37452414</v>
      </c>
      <c r="D15" s="170">
        <v>1561</v>
      </c>
      <c r="E15" s="170">
        <v>19964417</v>
      </c>
      <c r="F15" s="501">
        <v>0</v>
      </c>
      <c r="G15" s="228">
        <v>367271</v>
      </c>
      <c r="H15" s="170">
        <v>17074</v>
      </c>
      <c r="I15" s="170">
        <v>16520188</v>
      </c>
      <c r="J15" s="170">
        <v>1698</v>
      </c>
      <c r="K15" s="170">
        <v>600538</v>
      </c>
      <c r="L15" s="502" t="s">
        <v>221</v>
      </c>
      <c r="M15" s="236">
        <f aca="true" t="shared" si="2" ref="M15:M25">SUM(O15+Q15+S15)</f>
        <v>2135575</v>
      </c>
      <c r="N15" s="502" t="s">
        <v>221</v>
      </c>
      <c r="O15" s="170">
        <v>1918940</v>
      </c>
      <c r="P15" s="502" t="s">
        <v>221</v>
      </c>
      <c r="Q15" s="123">
        <v>120975</v>
      </c>
      <c r="R15" s="502" t="s">
        <v>221</v>
      </c>
      <c r="S15" s="170">
        <v>95660</v>
      </c>
    </row>
    <row r="16" spans="1:19" s="170" customFormat="1" ht="26.25" customHeight="1">
      <c r="A16" s="167" t="s">
        <v>88</v>
      </c>
      <c r="B16" s="235">
        <f t="shared" si="0"/>
        <v>20335</v>
      </c>
      <c r="C16" s="231">
        <f t="shared" si="1"/>
        <v>43315886</v>
      </c>
      <c r="D16" s="170">
        <v>1561</v>
      </c>
      <c r="E16" s="170">
        <v>26027485</v>
      </c>
      <c r="F16" s="501">
        <v>0</v>
      </c>
      <c r="G16" s="228">
        <v>359295</v>
      </c>
      <c r="H16" s="170">
        <v>17072</v>
      </c>
      <c r="I16" s="170">
        <v>16326581</v>
      </c>
      <c r="J16" s="170">
        <v>1702</v>
      </c>
      <c r="K16" s="170">
        <v>602525</v>
      </c>
      <c r="L16" s="502" t="s">
        <v>221</v>
      </c>
      <c r="M16" s="236">
        <f t="shared" si="2"/>
        <v>2198058</v>
      </c>
      <c r="N16" s="502" t="s">
        <v>221</v>
      </c>
      <c r="O16" s="170">
        <v>1976508</v>
      </c>
      <c r="P16" s="502" t="s">
        <v>221</v>
      </c>
      <c r="Q16" s="123">
        <v>120950</v>
      </c>
      <c r="R16" s="502" t="s">
        <v>221</v>
      </c>
      <c r="S16" s="170">
        <v>100600</v>
      </c>
    </row>
    <row r="17" spans="1:19" s="170" customFormat="1" ht="26.25" customHeight="1">
      <c r="A17" s="167" t="s">
        <v>89</v>
      </c>
      <c r="B17" s="235">
        <f t="shared" si="0"/>
        <v>20353</v>
      </c>
      <c r="C17" s="231">
        <f t="shared" si="1"/>
        <v>42502062</v>
      </c>
      <c r="D17" s="170">
        <v>1561</v>
      </c>
      <c r="E17" s="170">
        <v>25522837</v>
      </c>
      <c r="F17" s="501">
        <v>0</v>
      </c>
      <c r="G17" s="228">
        <v>357364</v>
      </c>
      <c r="H17" s="170">
        <v>17072</v>
      </c>
      <c r="I17" s="170">
        <v>15914357</v>
      </c>
      <c r="J17" s="170">
        <v>1720</v>
      </c>
      <c r="K17" s="170">
        <v>707504</v>
      </c>
      <c r="L17" s="502" t="s">
        <v>221</v>
      </c>
      <c r="M17" s="236">
        <f t="shared" si="2"/>
        <v>2305831</v>
      </c>
      <c r="N17" s="502" t="s">
        <v>221</v>
      </c>
      <c r="O17" s="170">
        <v>2079286</v>
      </c>
      <c r="P17" s="502" t="s">
        <v>221</v>
      </c>
      <c r="Q17" s="123">
        <v>120845</v>
      </c>
      <c r="R17" s="502" t="s">
        <v>221</v>
      </c>
      <c r="S17" s="170">
        <v>105700</v>
      </c>
    </row>
    <row r="18" spans="1:19" s="170" customFormat="1" ht="26.25" customHeight="1">
      <c r="A18" s="167" t="s">
        <v>90</v>
      </c>
      <c r="B18" s="235">
        <f t="shared" si="0"/>
        <v>20363</v>
      </c>
      <c r="C18" s="231">
        <f t="shared" si="1"/>
        <v>42764139</v>
      </c>
      <c r="D18" s="170">
        <v>1561</v>
      </c>
      <c r="E18" s="170">
        <v>26104604</v>
      </c>
      <c r="F18" s="501">
        <v>0</v>
      </c>
      <c r="G18" s="228">
        <v>414322</v>
      </c>
      <c r="H18" s="170">
        <v>17072</v>
      </c>
      <c r="I18" s="170">
        <v>15552375</v>
      </c>
      <c r="J18" s="170">
        <v>1730</v>
      </c>
      <c r="K18" s="170">
        <v>692838</v>
      </c>
      <c r="L18" s="502" t="s">
        <v>221</v>
      </c>
      <c r="M18" s="236">
        <f t="shared" si="2"/>
        <v>2518739</v>
      </c>
      <c r="N18" s="502" t="s">
        <v>221</v>
      </c>
      <c r="O18" s="170">
        <v>2287214</v>
      </c>
      <c r="P18" s="502" t="s">
        <v>221</v>
      </c>
      <c r="Q18" s="123">
        <v>120825</v>
      </c>
      <c r="R18" s="502" t="s">
        <v>221</v>
      </c>
      <c r="S18" s="170">
        <v>110700</v>
      </c>
    </row>
    <row r="19" spans="1:19" s="170" customFormat="1" ht="26.25" customHeight="1">
      <c r="A19" s="167" t="s">
        <v>91</v>
      </c>
      <c r="B19" s="235">
        <f t="shared" si="0"/>
        <v>20360</v>
      </c>
      <c r="C19" s="231">
        <f t="shared" si="1"/>
        <v>41822933</v>
      </c>
      <c r="D19" s="170">
        <v>1561</v>
      </c>
      <c r="E19" s="170">
        <v>24909489</v>
      </c>
      <c r="F19" s="501">
        <v>0</v>
      </c>
      <c r="G19" s="228">
        <v>347776</v>
      </c>
      <c r="H19" s="170">
        <v>17072</v>
      </c>
      <c r="I19" s="170">
        <v>15870759</v>
      </c>
      <c r="J19" s="170">
        <v>1727</v>
      </c>
      <c r="K19" s="170">
        <v>694909</v>
      </c>
      <c r="L19" s="502" t="s">
        <v>221</v>
      </c>
      <c r="M19" s="236">
        <f t="shared" si="2"/>
        <v>2636025</v>
      </c>
      <c r="N19" s="502" t="s">
        <v>221</v>
      </c>
      <c r="O19" s="170">
        <v>2401575</v>
      </c>
      <c r="P19" s="502" t="s">
        <v>221</v>
      </c>
      <c r="Q19" s="123">
        <v>120300</v>
      </c>
      <c r="R19" s="502" t="s">
        <v>221</v>
      </c>
      <c r="S19" s="170">
        <v>114150</v>
      </c>
    </row>
    <row r="20" spans="1:19" s="170" customFormat="1" ht="26.25" customHeight="1">
      <c r="A20" s="167" t="s">
        <v>92</v>
      </c>
      <c r="B20" s="235">
        <f t="shared" si="0"/>
        <v>20344</v>
      </c>
      <c r="C20" s="231">
        <f t="shared" si="1"/>
        <v>43931058</v>
      </c>
      <c r="D20" s="170">
        <v>1561</v>
      </c>
      <c r="E20" s="170">
        <v>24625089</v>
      </c>
      <c r="F20" s="501">
        <v>0</v>
      </c>
      <c r="G20" s="228">
        <v>383043</v>
      </c>
      <c r="H20" s="170">
        <v>17072</v>
      </c>
      <c r="I20" s="170">
        <v>18365659</v>
      </c>
      <c r="J20" s="170">
        <v>1711</v>
      </c>
      <c r="K20" s="170">
        <v>557267</v>
      </c>
      <c r="L20" s="502" t="s">
        <v>221</v>
      </c>
      <c r="M20" s="236">
        <f t="shared" si="2"/>
        <v>2638396</v>
      </c>
      <c r="N20" s="502" t="s">
        <v>221</v>
      </c>
      <c r="O20" s="170">
        <v>2401496</v>
      </c>
      <c r="P20" s="502" t="s">
        <v>221</v>
      </c>
      <c r="Q20" s="123">
        <v>120550</v>
      </c>
      <c r="R20" s="502" t="s">
        <v>221</v>
      </c>
      <c r="S20" s="170">
        <v>116350</v>
      </c>
    </row>
    <row r="21" spans="1:19" s="170" customFormat="1" ht="26.25" customHeight="1">
      <c r="A21" s="167" t="s">
        <v>93</v>
      </c>
      <c r="B21" s="235">
        <f t="shared" si="0"/>
        <v>20351</v>
      </c>
      <c r="C21" s="231">
        <f t="shared" si="1"/>
        <v>41073603</v>
      </c>
      <c r="D21" s="170">
        <v>1561</v>
      </c>
      <c r="E21" s="170">
        <v>23480326</v>
      </c>
      <c r="F21" s="501">
        <v>0</v>
      </c>
      <c r="G21" s="228">
        <v>397913</v>
      </c>
      <c r="H21" s="170">
        <v>17072</v>
      </c>
      <c r="I21" s="170">
        <v>16641341</v>
      </c>
      <c r="J21" s="170">
        <v>1718</v>
      </c>
      <c r="K21" s="170">
        <v>554023</v>
      </c>
      <c r="L21" s="502" t="s">
        <v>221</v>
      </c>
      <c r="M21" s="236">
        <f t="shared" si="2"/>
        <v>2573951</v>
      </c>
      <c r="N21" s="502" t="s">
        <v>221</v>
      </c>
      <c r="O21" s="170">
        <v>2329451</v>
      </c>
      <c r="P21" s="502" t="s">
        <v>221</v>
      </c>
      <c r="Q21" s="123">
        <v>120650</v>
      </c>
      <c r="R21" s="502" t="s">
        <v>221</v>
      </c>
      <c r="S21" s="170">
        <v>123850</v>
      </c>
    </row>
    <row r="22" spans="1:19" s="170" customFormat="1" ht="26.25" customHeight="1">
      <c r="A22" s="167" t="s">
        <v>94</v>
      </c>
      <c r="B22" s="235">
        <f t="shared" si="0"/>
        <v>20360</v>
      </c>
      <c r="C22" s="231">
        <f t="shared" si="1"/>
        <v>42495040</v>
      </c>
      <c r="D22" s="170">
        <v>1561</v>
      </c>
      <c r="E22" s="170">
        <v>23940483</v>
      </c>
      <c r="F22" s="501">
        <v>0</v>
      </c>
      <c r="G22" s="228">
        <v>371978</v>
      </c>
      <c r="H22" s="170">
        <v>17072</v>
      </c>
      <c r="I22" s="170">
        <v>17565802</v>
      </c>
      <c r="J22" s="170">
        <v>1727</v>
      </c>
      <c r="K22" s="170">
        <v>616777</v>
      </c>
      <c r="L22" s="502" t="s">
        <v>221</v>
      </c>
      <c r="M22" s="236">
        <f t="shared" si="2"/>
        <v>2646333</v>
      </c>
      <c r="N22" s="502" t="s">
        <v>221</v>
      </c>
      <c r="O22" s="170">
        <v>2399308</v>
      </c>
      <c r="P22" s="502" t="s">
        <v>221</v>
      </c>
      <c r="Q22" s="123">
        <v>121175</v>
      </c>
      <c r="R22" s="502" t="s">
        <v>221</v>
      </c>
      <c r="S22" s="170">
        <v>125850</v>
      </c>
    </row>
    <row r="23" spans="1:19" s="170" customFormat="1" ht="26.25" customHeight="1">
      <c r="A23" s="167" t="s">
        <v>78</v>
      </c>
      <c r="B23" s="235">
        <f t="shared" si="0"/>
        <v>20368</v>
      </c>
      <c r="C23" s="231">
        <f t="shared" si="1"/>
        <v>44050069</v>
      </c>
      <c r="D23" s="170">
        <v>1561</v>
      </c>
      <c r="E23" s="170">
        <v>26407046</v>
      </c>
      <c r="F23" s="501">
        <v>0</v>
      </c>
      <c r="G23" s="228">
        <v>382350</v>
      </c>
      <c r="H23" s="170">
        <v>17069</v>
      </c>
      <c r="I23" s="170">
        <v>16486254</v>
      </c>
      <c r="J23" s="170">
        <v>1738</v>
      </c>
      <c r="K23" s="170">
        <v>774419</v>
      </c>
      <c r="L23" s="502" t="s">
        <v>221</v>
      </c>
      <c r="M23" s="236">
        <f t="shared" si="2"/>
        <v>2497622</v>
      </c>
      <c r="N23" s="502" t="s">
        <v>221</v>
      </c>
      <c r="O23" s="170">
        <v>2254972</v>
      </c>
      <c r="P23" s="502" t="s">
        <v>221</v>
      </c>
      <c r="Q23" s="123">
        <v>121350</v>
      </c>
      <c r="R23" s="502" t="s">
        <v>221</v>
      </c>
      <c r="S23" s="170">
        <v>121300</v>
      </c>
    </row>
    <row r="24" spans="1:19" s="170" customFormat="1" ht="26.25" customHeight="1">
      <c r="A24" s="167" t="s">
        <v>79</v>
      </c>
      <c r="B24" s="235">
        <f t="shared" si="0"/>
        <v>20364</v>
      </c>
      <c r="C24" s="231">
        <f t="shared" si="1"/>
        <v>41563370</v>
      </c>
      <c r="D24" s="170">
        <v>1561</v>
      </c>
      <c r="E24" s="170">
        <v>25321122</v>
      </c>
      <c r="F24" s="501">
        <v>0</v>
      </c>
      <c r="G24" s="228">
        <v>341838</v>
      </c>
      <c r="H24" s="170">
        <v>17068</v>
      </c>
      <c r="I24" s="170">
        <v>15227156</v>
      </c>
      <c r="J24" s="170">
        <v>1735</v>
      </c>
      <c r="K24" s="170">
        <v>673254</v>
      </c>
      <c r="L24" s="502" t="s">
        <v>221</v>
      </c>
      <c r="M24" s="236">
        <f t="shared" si="2"/>
        <v>2489711</v>
      </c>
      <c r="N24" s="502" t="s">
        <v>221</v>
      </c>
      <c r="O24" s="170">
        <v>2253861</v>
      </c>
      <c r="P24" s="502" t="s">
        <v>221</v>
      </c>
      <c r="Q24" s="123">
        <v>121750</v>
      </c>
      <c r="R24" s="502" t="s">
        <v>221</v>
      </c>
      <c r="S24" s="170">
        <v>114100</v>
      </c>
    </row>
    <row r="25" spans="1:19" s="170" customFormat="1" ht="26.25" customHeight="1">
      <c r="A25" s="237" t="s">
        <v>80</v>
      </c>
      <c r="B25" s="238">
        <f t="shared" si="0"/>
        <v>20350</v>
      </c>
      <c r="C25" s="239">
        <f t="shared" si="1"/>
        <v>42857553</v>
      </c>
      <c r="D25" s="240">
        <v>1561</v>
      </c>
      <c r="E25" s="240">
        <v>25234140</v>
      </c>
      <c r="F25" s="503">
        <v>0</v>
      </c>
      <c r="G25" s="241">
        <v>339529</v>
      </c>
      <c r="H25" s="240">
        <v>17066</v>
      </c>
      <c r="I25" s="240">
        <v>16657725</v>
      </c>
      <c r="J25" s="240">
        <v>1723</v>
      </c>
      <c r="K25" s="240">
        <v>626159</v>
      </c>
      <c r="L25" s="504" t="s">
        <v>221</v>
      </c>
      <c r="M25" s="242">
        <f t="shared" si="2"/>
        <v>2482650</v>
      </c>
      <c r="N25" s="504" t="s">
        <v>221</v>
      </c>
      <c r="O25" s="240">
        <v>2253700</v>
      </c>
      <c r="P25" s="504" t="s">
        <v>221</v>
      </c>
      <c r="Q25" s="240">
        <v>122050</v>
      </c>
      <c r="R25" s="504" t="s">
        <v>221</v>
      </c>
      <c r="S25" s="240">
        <v>106900</v>
      </c>
    </row>
    <row r="26" spans="1:17" s="244" customFormat="1" ht="18" customHeight="1">
      <c r="A26" s="243" t="s">
        <v>609</v>
      </c>
      <c r="F26" s="505"/>
      <c r="I26" s="243"/>
      <c r="N26" s="243"/>
      <c r="O26" s="243"/>
      <c r="P26" s="243"/>
      <c r="Q26" s="243"/>
    </row>
    <row r="27" s="244" customFormat="1" ht="18" customHeight="1">
      <c r="A27" s="243"/>
    </row>
    <row r="28" s="100" customFormat="1" ht="16.5" customHeight="1">
      <c r="A28" s="245" t="s">
        <v>9</v>
      </c>
    </row>
    <row r="29" s="100" customFormat="1" ht="12"/>
    <row r="30" s="100" customFormat="1" ht="12"/>
  </sheetData>
  <sheetProtection/>
  <mergeCells count="12">
    <mergeCell ref="A4:A6"/>
    <mergeCell ref="B4:K4"/>
    <mergeCell ref="L4:S4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rintOptions/>
  <pageMargins left="0.2" right="0.16" top="0.65" bottom="0.38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8.88671875" style="251" customWidth="1"/>
    <col min="2" max="2" width="11.5546875" style="252" bestFit="1" customWidth="1"/>
    <col min="3" max="4" width="10.77734375" style="252" bestFit="1" customWidth="1"/>
    <col min="5" max="5" width="9.88671875" style="252" bestFit="1" customWidth="1"/>
    <col min="6" max="6" width="8.99609375" style="252" bestFit="1" customWidth="1"/>
    <col min="7" max="7" width="9.88671875" style="252" bestFit="1" customWidth="1"/>
    <col min="8" max="9" width="10.77734375" style="252" bestFit="1" customWidth="1"/>
    <col min="10" max="10" width="9.88671875" style="252" bestFit="1" customWidth="1"/>
    <col min="11" max="12" width="10.77734375" style="252" bestFit="1" customWidth="1"/>
    <col min="13" max="13" width="9.88671875" style="252" bestFit="1" customWidth="1"/>
    <col min="14" max="14" width="8.99609375" style="252" bestFit="1" customWidth="1"/>
    <col min="15" max="15" width="9.88671875" style="252" bestFit="1" customWidth="1"/>
    <col min="16" max="16384" width="8.88671875" style="252" customWidth="1"/>
  </cols>
  <sheetData>
    <row r="1" spans="1:3" s="205" customFormat="1" ht="27.75" customHeight="1">
      <c r="A1" s="246"/>
      <c r="B1" s="247"/>
      <c r="C1" s="247" t="s">
        <v>612</v>
      </c>
    </row>
    <row r="2" s="205" customFormat="1" ht="13.5">
      <c r="A2" s="246"/>
    </row>
    <row r="3" s="205" customFormat="1" ht="13.5">
      <c r="A3" s="246"/>
    </row>
    <row r="4" spans="1:3" s="73" customFormat="1" ht="18.75" customHeight="1">
      <c r="A4" s="172" t="s">
        <v>245</v>
      </c>
      <c r="B4" s="96"/>
      <c r="C4" s="96"/>
    </row>
    <row r="5" spans="1:15" s="248" customFormat="1" ht="18.75" customHeight="1">
      <c r="A5" s="554" t="s">
        <v>419</v>
      </c>
      <c r="B5" s="555" t="s">
        <v>420</v>
      </c>
      <c r="C5" s="575" t="s">
        <v>421</v>
      </c>
      <c r="D5" s="576"/>
      <c r="E5" s="576"/>
      <c r="F5" s="576"/>
      <c r="G5" s="1" t="s">
        <v>422</v>
      </c>
      <c r="H5" s="575" t="s">
        <v>423</v>
      </c>
      <c r="I5" s="576"/>
      <c r="J5" s="576"/>
      <c r="K5" s="575" t="s">
        <v>424</v>
      </c>
      <c r="L5" s="576"/>
      <c r="M5" s="576"/>
      <c r="N5" s="576"/>
      <c r="O5" s="577" t="s">
        <v>425</v>
      </c>
    </row>
    <row r="6" spans="1:15" s="249" customFormat="1" ht="18.75" customHeight="1">
      <c r="A6" s="554"/>
      <c r="B6" s="555"/>
      <c r="C6" s="2"/>
      <c r="D6" s="1" t="s">
        <v>426</v>
      </c>
      <c r="E6" s="1" t="s">
        <v>427</v>
      </c>
      <c r="F6" s="1" t="s">
        <v>428</v>
      </c>
      <c r="G6" s="1" t="s">
        <v>426</v>
      </c>
      <c r="H6" s="3"/>
      <c r="I6" s="1" t="s">
        <v>426</v>
      </c>
      <c r="J6" s="1" t="s">
        <v>429</v>
      </c>
      <c r="K6" s="3"/>
      <c r="L6" s="1" t="s">
        <v>430</v>
      </c>
      <c r="M6" s="1" t="s">
        <v>431</v>
      </c>
      <c r="N6" s="1" t="s">
        <v>432</v>
      </c>
      <c r="O6" s="577"/>
    </row>
    <row r="7" spans="1:15" s="248" customFormat="1" ht="18.75" customHeight="1">
      <c r="A7" s="305">
        <v>2006</v>
      </c>
      <c r="B7" s="506">
        <v>108331497</v>
      </c>
      <c r="C7" s="507">
        <v>55582613</v>
      </c>
      <c r="D7" s="508">
        <v>48359271</v>
      </c>
      <c r="E7" s="508">
        <v>7121045</v>
      </c>
      <c r="F7" s="508">
        <v>102297</v>
      </c>
      <c r="G7" s="508">
        <v>4670628</v>
      </c>
      <c r="H7" s="507">
        <v>23818985</v>
      </c>
      <c r="I7" s="508">
        <v>21867670</v>
      </c>
      <c r="J7" s="508">
        <v>1951315</v>
      </c>
      <c r="K7" s="507">
        <v>23062266</v>
      </c>
      <c r="L7" s="508">
        <v>18418956</v>
      </c>
      <c r="M7" s="508">
        <v>3721134</v>
      </c>
      <c r="N7" s="508">
        <v>922176</v>
      </c>
      <c r="O7" s="508">
        <v>1197005</v>
      </c>
    </row>
    <row r="8" spans="1:16" s="38" customFormat="1" ht="21.75" customHeight="1">
      <c r="A8" s="165">
        <v>2007</v>
      </c>
      <c r="B8" s="5">
        <v>107400741</v>
      </c>
      <c r="C8" s="5">
        <v>63195519</v>
      </c>
      <c r="D8" s="5">
        <v>51361339</v>
      </c>
      <c r="E8" s="5">
        <v>10849862</v>
      </c>
      <c r="F8" s="5">
        <v>984318</v>
      </c>
      <c r="G8" s="5">
        <v>5359979</v>
      </c>
      <c r="H8" s="5">
        <v>13304415</v>
      </c>
      <c r="I8" s="5">
        <v>11875499</v>
      </c>
      <c r="J8" s="5">
        <v>1428916</v>
      </c>
      <c r="K8" s="5">
        <v>24509028</v>
      </c>
      <c r="L8" s="5">
        <v>19420012</v>
      </c>
      <c r="M8" s="5">
        <v>4122614</v>
      </c>
      <c r="N8" s="5">
        <v>966402</v>
      </c>
      <c r="O8" s="5">
        <v>1031800</v>
      </c>
      <c r="P8" s="37"/>
    </row>
    <row r="9" spans="1:15" s="38" customFormat="1" ht="21.75" customHeight="1">
      <c r="A9" s="165">
        <v>2008</v>
      </c>
      <c r="B9" s="4">
        <v>110433611</v>
      </c>
      <c r="C9" s="5">
        <v>66383406</v>
      </c>
      <c r="D9" s="5">
        <v>52972526</v>
      </c>
      <c r="E9" s="5">
        <v>12337837</v>
      </c>
      <c r="F9" s="5">
        <v>1073043</v>
      </c>
      <c r="G9" s="5">
        <v>6412849</v>
      </c>
      <c r="H9" s="5">
        <v>10855967</v>
      </c>
      <c r="I9" s="5">
        <v>9634212</v>
      </c>
      <c r="J9" s="5">
        <v>1221755</v>
      </c>
      <c r="K9" s="5">
        <v>25450559</v>
      </c>
      <c r="L9" s="5">
        <v>19985816</v>
      </c>
      <c r="M9" s="5">
        <v>4609813</v>
      </c>
      <c r="N9" s="5">
        <v>854930</v>
      </c>
      <c r="O9" s="5">
        <v>1330830</v>
      </c>
    </row>
    <row r="10" spans="1:15" s="38" customFormat="1" ht="21.75" customHeight="1">
      <c r="A10" s="165">
        <v>2009</v>
      </c>
      <c r="B10" s="4">
        <v>111779744</v>
      </c>
      <c r="C10" s="5">
        <v>67582774</v>
      </c>
      <c r="D10" s="5">
        <v>53673661</v>
      </c>
      <c r="E10" s="5">
        <v>12821157</v>
      </c>
      <c r="F10" s="5">
        <v>1087956</v>
      </c>
      <c r="G10" s="5">
        <v>7622082</v>
      </c>
      <c r="H10" s="5">
        <v>9203834</v>
      </c>
      <c r="I10" s="5">
        <v>8109245</v>
      </c>
      <c r="J10" s="5">
        <v>1094589</v>
      </c>
      <c r="K10" s="5">
        <v>25752740</v>
      </c>
      <c r="L10" s="5">
        <v>20056175</v>
      </c>
      <c r="M10" s="5">
        <v>4966912</v>
      </c>
      <c r="N10" s="5">
        <v>729653</v>
      </c>
      <c r="O10" s="5">
        <v>1618314</v>
      </c>
    </row>
    <row r="11" spans="1:15" s="38" customFormat="1" ht="21.75" customHeight="1">
      <c r="A11" s="165">
        <v>2010</v>
      </c>
      <c r="B11" s="4">
        <f aca="true" t="shared" si="0" ref="B11:B24">C11+G11+H11+K11+O11</f>
        <v>115170657</v>
      </c>
      <c r="C11" s="5">
        <f aca="true" t="shared" si="1" ref="C11:C24">SUM(D11:F11)</f>
        <v>69880054</v>
      </c>
      <c r="D11" s="5">
        <f>SUM(D13:D24)</f>
        <v>55141663</v>
      </c>
      <c r="E11" s="5">
        <f>SUM(E13:E24)</f>
        <v>13637621</v>
      </c>
      <c r="F11" s="5">
        <f>SUM(F13:F24)</f>
        <v>1100770</v>
      </c>
      <c r="G11" s="5">
        <f>SUM(G13:G24)</f>
        <v>9547219</v>
      </c>
      <c r="H11" s="5">
        <f aca="true" t="shared" si="2" ref="H11:H24">SUM(I11:J11)</f>
        <v>9038837</v>
      </c>
      <c r="I11" s="5">
        <f>SUM(I13:I24)</f>
        <v>7839607</v>
      </c>
      <c r="J11" s="5">
        <f>SUM(J13:J24)</f>
        <v>1199230</v>
      </c>
      <c r="K11" s="5">
        <f aca="true" t="shared" si="3" ref="K11:K24">SUM(L11:N11)</f>
        <v>25156813</v>
      </c>
      <c r="L11" s="5">
        <f>SUM(L13:L24)</f>
        <v>19286766</v>
      </c>
      <c r="M11" s="5">
        <f>SUM(M13:M24)</f>
        <v>5489833</v>
      </c>
      <c r="N11" s="5">
        <f>SUM(N13:N24)</f>
        <v>380214</v>
      </c>
      <c r="O11" s="5">
        <f>SUM(O13:O24)</f>
        <v>1547734</v>
      </c>
    </row>
    <row r="12" spans="1:15" s="38" customFormat="1" ht="9" customHeight="1">
      <c r="A12" s="156"/>
      <c r="B12" s="4"/>
      <c r="C12" s="5"/>
      <c r="D12" s="250"/>
      <c r="E12" s="250"/>
      <c r="F12" s="250"/>
      <c r="G12" s="250"/>
      <c r="H12" s="5"/>
      <c r="I12" s="250"/>
      <c r="J12" s="250"/>
      <c r="K12" s="5"/>
      <c r="L12" s="250"/>
      <c r="M12" s="250"/>
      <c r="N12" s="250"/>
      <c r="O12" s="250"/>
    </row>
    <row r="13" spans="1:15" s="38" customFormat="1" ht="21.75" customHeight="1">
      <c r="A13" s="165" t="s">
        <v>96</v>
      </c>
      <c r="B13" s="4">
        <f t="shared" si="0"/>
        <v>8932277</v>
      </c>
      <c r="C13" s="5">
        <f t="shared" si="1"/>
        <v>5336833</v>
      </c>
      <c r="D13" s="5">
        <v>4358241</v>
      </c>
      <c r="E13" s="5">
        <v>887494</v>
      </c>
      <c r="F13" s="5">
        <v>91098</v>
      </c>
      <c r="G13" s="5">
        <v>689189</v>
      </c>
      <c r="H13" s="5">
        <f t="shared" si="2"/>
        <v>810149</v>
      </c>
      <c r="I13" s="5">
        <v>697674</v>
      </c>
      <c r="J13" s="5">
        <v>112475</v>
      </c>
      <c r="K13" s="5">
        <f t="shared" si="3"/>
        <v>1973512</v>
      </c>
      <c r="L13" s="5">
        <v>1501115</v>
      </c>
      <c r="M13" s="5">
        <v>437067</v>
      </c>
      <c r="N13" s="5">
        <v>35330</v>
      </c>
      <c r="O13" s="5">
        <v>122594</v>
      </c>
    </row>
    <row r="14" spans="1:15" s="38" customFormat="1" ht="21.75" customHeight="1">
      <c r="A14" s="165" t="s">
        <v>97</v>
      </c>
      <c r="B14" s="4">
        <f t="shared" si="0"/>
        <v>8208562</v>
      </c>
      <c r="C14" s="5">
        <f t="shared" si="1"/>
        <v>4932380</v>
      </c>
      <c r="D14" s="5">
        <v>3900676</v>
      </c>
      <c r="E14" s="5">
        <v>941295</v>
      </c>
      <c r="F14" s="5">
        <v>90409</v>
      </c>
      <c r="G14" s="5">
        <v>628082</v>
      </c>
      <c r="H14" s="5">
        <f t="shared" si="2"/>
        <v>778492</v>
      </c>
      <c r="I14" s="5">
        <v>671480</v>
      </c>
      <c r="J14" s="5">
        <v>107012</v>
      </c>
      <c r="K14" s="5">
        <f t="shared" si="3"/>
        <v>1754802</v>
      </c>
      <c r="L14" s="5">
        <v>1332866</v>
      </c>
      <c r="M14" s="5">
        <v>391147</v>
      </c>
      <c r="N14" s="5">
        <v>30789</v>
      </c>
      <c r="O14" s="5">
        <v>114806</v>
      </c>
    </row>
    <row r="15" spans="1:15" s="38" customFormat="1" ht="21.75" customHeight="1">
      <c r="A15" s="165" t="s">
        <v>98</v>
      </c>
      <c r="B15" s="4">
        <f t="shared" si="0"/>
        <v>10427498</v>
      </c>
      <c r="C15" s="5">
        <f t="shared" si="1"/>
        <v>6583467</v>
      </c>
      <c r="D15" s="5">
        <v>5105325</v>
      </c>
      <c r="E15" s="5">
        <v>1376650</v>
      </c>
      <c r="F15" s="5">
        <v>101492</v>
      </c>
      <c r="G15" s="5">
        <v>774756</v>
      </c>
      <c r="H15" s="5">
        <f t="shared" si="2"/>
        <v>779262</v>
      </c>
      <c r="I15" s="5">
        <v>698469</v>
      </c>
      <c r="J15" s="5">
        <v>80793</v>
      </c>
      <c r="K15" s="5">
        <f t="shared" si="3"/>
        <v>2157786</v>
      </c>
      <c r="L15" s="5">
        <v>1647832</v>
      </c>
      <c r="M15" s="5">
        <v>472789</v>
      </c>
      <c r="N15" s="5">
        <v>37165</v>
      </c>
      <c r="O15" s="5">
        <v>132227</v>
      </c>
    </row>
    <row r="16" spans="1:15" s="38" customFormat="1" ht="21.75" customHeight="1">
      <c r="A16" s="165" t="s">
        <v>99</v>
      </c>
      <c r="B16" s="4">
        <f t="shared" si="0"/>
        <v>10074326</v>
      </c>
      <c r="C16" s="5">
        <f t="shared" si="1"/>
        <v>6271194</v>
      </c>
      <c r="D16" s="5">
        <v>4873140</v>
      </c>
      <c r="E16" s="5">
        <v>1303736</v>
      </c>
      <c r="F16" s="5">
        <v>94318</v>
      </c>
      <c r="G16" s="5">
        <v>776652</v>
      </c>
      <c r="H16" s="5">
        <f t="shared" si="2"/>
        <v>703874</v>
      </c>
      <c r="I16" s="5">
        <v>625007</v>
      </c>
      <c r="J16" s="5">
        <v>78867</v>
      </c>
      <c r="K16" s="5">
        <f t="shared" si="3"/>
        <v>2191490</v>
      </c>
      <c r="L16" s="5">
        <v>1684448</v>
      </c>
      <c r="M16" s="5">
        <v>473114</v>
      </c>
      <c r="N16" s="5">
        <v>33928</v>
      </c>
      <c r="O16" s="5">
        <v>131116</v>
      </c>
    </row>
    <row r="17" spans="1:15" s="38" customFormat="1" ht="21.75" customHeight="1">
      <c r="A17" s="165" t="s">
        <v>100</v>
      </c>
      <c r="B17" s="4">
        <f t="shared" si="0"/>
        <v>10469553</v>
      </c>
      <c r="C17" s="5">
        <f t="shared" si="1"/>
        <v>6474675</v>
      </c>
      <c r="D17" s="5">
        <v>4970084</v>
      </c>
      <c r="E17" s="5">
        <v>1395457</v>
      </c>
      <c r="F17" s="5">
        <v>109134</v>
      </c>
      <c r="G17" s="5">
        <v>801457</v>
      </c>
      <c r="H17" s="5">
        <f t="shared" si="2"/>
        <v>840504</v>
      </c>
      <c r="I17" s="5">
        <v>716170</v>
      </c>
      <c r="J17" s="5">
        <v>124334</v>
      </c>
      <c r="K17" s="5">
        <f t="shared" si="3"/>
        <v>2222827</v>
      </c>
      <c r="L17" s="5">
        <v>1708442</v>
      </c>
      <c r="M17" s="5">
        <v>482020</v>
      </c>
      <c r="N17" s="5">
        <v>32365</v>
      </c>
      <c r="O17" s="5">
        <v>130090</v>
      </c>
    </row>
    <row r="18" spans="1:15" s="38" customFormat="1" ht="21.75" customHeight="1">
      <c r="A18" s="165" t="s">
        <v>101</v>
      </c>
      <c r="B18" s="4">
        <f t="shared" si="0"/>
        <v>9575058</v>
      </c>
      <c r="C18" s="5">
        <f t="shared" si="1"/>
        <v>5836269</v>
      </c>
      <c r="D18" s="5">
        <v>4591782</v>
      </c>
      <c r="E18" s="5">
        <v>1158798</v>
      </c>
      <c r="F18" s="5">
        <v>85689</v>
      </c>
      <c r="G18" s="5">
        <v>786019</v>
      </c>
      <c r="H18" s="5">
        <f t="shared" si="2"/>
        <v>671700</v>
      </c>
      <c r="I18" s="5">
        <v>588651</v>
      </c>
      <c r="J18" s="5">
        <v>83049</v>
      </c>
      <c r="K18" s="5">
        <f t="shared" si="3"/>
        <v>2150076</v>
      </c>
      <c r="L18" s="5">
        <v>1656473</v>
      </c>
      <c r="M18" s="5">
        <v>462017</v>
      </c>
      <c r="N18" s="5">
        <v>31586</v>
      </c>
      <c r="O18" s="5">
        <v>130994</v>
      </c>
    </row>
    <row r="19" spans="1:15" s="38" customFormat="1" ht="21.75" customHeight="1">
      <c r="A19" s="165" t="s">
        <v>102</v>
      </c>
      <c r="B19" s="4">
        <f t="shared" si="0"/>
        <v>9408015</v>
      </c>
      <c r="C19" s="5">
        <f t="shared" si="1"/>
        <v>5616083</v>
      </c>
      <c r="D19" s="5">
        <v>4455709</v>
      </c>
      <c r="E19" s="5">
        <v>1063014</v>
      </c>
      <c r="F19" s="5">
        <v>97360</v>
      </c>
      <c r="G19" s="5">
        <v>788202</v>
      </c>
      <c r="H19" s="5">
        <f t="shared" si="2"/>
        <v>734004</v>
      </c>
      <c r="I19" s="5">
        <v>618488</v>
      </c>
      <c r="J19" s="5">
        <v>115516</v>
      </c>
      <c r="K19" s="5">
        <f t="shared" si="3"/>
        <v>2134464</v>
      </c>
      <c r="L19" s="5">
        <v>1644258</v>
      </c>
      <c r="M19" s="5">
        <v>459538</v>
      </c>
      <c r="N19" s="5">
        <v>30668</v>
      </c>
      <c r="O19" s="5">
        <v>135262</v>
      </c>
    </row>
    <row r="20" spans="1:15" s="38" customFormat="1" ht="21.75" customHeight="1">
      <c r="A20" s="165" t="s">
        <v>103</v>
      </c>
      <c r="B20" s="4">
        <f t="shared" si="0"/>
        <v>8905061</v>
      </c>
      <c r="C20" s="5">
        <f t="shared" si="1"/>
        <v>5242691</v>
      </c>
      <c r="D20" s="5">
        <v>4189332</v>
      </c>
      <c r="E20" s="5">
        <v>960845</v>
      </c>
      <c r="F20" s="5">
        <v>92514</v>
      </c>
      <c r="G20" s="5">
        <v>754369</v>
      </c>
      <c r="H20" s="5">
        <f t="shared" si="2"/>
        <v>738118</v>
      </c>
      <c r="I20" s="5">
        <v>620155</v>
      </c>
      <c r="J20" s="5">
        <v>117963</v>
      </c>
      <c r="K20" s="5">
        <f t="shared" si="3"/>
        <v>2039449</v>
      </c>
      <c r="L20" s="5">
        <v>1565704</v>
      </c>
      <c r="M20" s="5">
        <v>445183</v>
      </c>
      <c r="N20" s="5">
        <v>28562</v>
      </c>
      <c r="O20" s="5">
        <v>130434</v>
      </c>
    </row>
    <row r="21" spans="1:15" s="38" customFormat="1" ht="21.75" customHeight="1">
      <c r="A21" s="165" t="s">
        <v>104</v>
      </c>
      <c r="B21" s="4">
        <f t="shared" si="0"/>
        <v>9002027</v>
      </c>
      <c r="C21" s="5">
        <f t="shared" si="1"/>
        <v>5401688</v>
      </c>
      <c r="D21" s="5">
        <v>4282421</v>
      </c>
      <c r="E21" s="5">
        <v>1037304</v>
      </c>
      <c r="F21" s="5">
        <v>81963</v>
      </c>
      <c r="G21" s="5">
        <v>778171</v>
      </c>
      <c r="H21" s="5">
        <f t="shared" si="2"/>
        <v>701940</v>
      </c>
      <c r="I21" s="5">
        <v>608692</v>
      </c>
      <c r="J21" s="5">
        <v>93248</v>
      </c>
      <c r="K21" s="5">
        <f t="shared" si="3"/>
        <v>1991682</v>
      </c>
      <c r="L21" s="5">
        <v>1533220</v>
      </c>
      <c r="M21" s="5">
        <v>430844</v>
      </c>
      <c r="N21" s="5">
        <v>27618</v>
      </c>
      <c r="O21" s="5">
        <v>128546</v>
      </c>
    </row>
    <row r="22" spans="1:15" s="38" customFormat="1" ht="21.75" customHeight="1">
      <c r="A22" s="165" t="s">
        <v>105</v>
      </c>
      <c r="B22" s="4">
        <f t="shared" si="0"/>
        <v>10085105</v>
      </c>
      <c r="C22" s="5">
        <f t="shared" si="1"/>
        <v>6060990</v>
      </c>
      <c r="D22" s="5">
        <v>4780625</v>
      </c>
      <c r="E22" s="5">
        <v>1188694</v>
      </c>
      <c r="F22" s="5">
        <v>91671</v>
      </c>
      <c r="G22" s="5">
        <v>884093</v>
      </c>
      <c r="H22" s="5">
        <f t="shared" si="2"/>
        <v>761921</v>
      </c>
      <c r="I22" s="5">
        <v>662804</v>
      </c>
      <c r="J22" s="5">
        <v>99117</v>
      </c>
      <c r="K22" s="5">
        <f t="shared" si="3"/>
        <v>2243664</v>
      </c>
      <c r="L22" s="5">
        <v>1730007</v>
      </c>
      <c r="M22" s="5">
        <v>482782</v>
      </c>
      <c r="N22" s="5">
        <v>30875</v>
      </c>
      <c r="O22" s="5">
        <v>134437</v>
      </c>
    </row>
    <row r="23" spans="1:15" s="38" customFormat="1" ht="21.75" customHeight="1">
      <c r="A23" s="165" t="s">
        <v>106</v>
      </c>
      <c r="B23" s="4">
        <f t="shared" si="0"/>
        <v>9859502</v>
      </c>
      <c r="C23" s="5">
        <f t="shared" si="1"/>
        <v>5981339</v>
      </c>
      <c r="D23" s="5">
        <v>4772963</v>
      </c>
      <c r="E23" s="5">
        <v>1131551</v>
      </c>
      <c r="F23" s="5">
        <v>76825</v>
      </c>
      <c r="G23" s="5">
        <v>901786</v>
      </c>
      <c r="H23" s="5">
        <f t="shared" si="2"/>
        <v>695483</v>
      </c>
      <c r="I23" s="5">
        <v>618613</v>
      </c>
      <c r="J23" s="5">
        <v>76870</v>
      </c>
      <c r="K23" s="5">
        <f t="shared" si="3"/>
        <v>2151039</v>
      </c>
      <c r="L23" s="5">
        <v>1649142</v>
      </c>
      <c r="M23" s="5">
        <v>471929</v>
      </c>
      <c r="N23" s="5">
        <v>29968</v>
      </c>
      <c r="O23" s="5">
        <v>129855</v>
      </c>
    </row>
    <row r="24" spans="1:15" s="38" customFormat="1" ht="21.75" customHeight="1">
      <c r="A24" s="173" t="s">
        <v>107</v>
      </c>
      <c r="B24" s="6">
        <f t="shared" si="0"/>
        <v>10223673</v>
      </c>
      <c r="C24" s="7">
        <f t="shared" si="1"/>
        <v>6142445</v>
      </c>
      <c r="D24" s="7">
        <v>4861365</v>
      </c>
      <c r="E24" s="7">
        <v>1192783</v>
      </c>
      <c r="F24" s="7">
        <v>88297</v>
      </c>
      <c r="G24" s="7">
        <v>984443</v>
      </c>
      <c r="H24" s="7">
        <f t="shared" si="2"/>
        <v>823390</v>
      </c>
      <c r="I24" s="7">
        <v>713404</v>
      </c>
      <c r="J24" s="7">
        <v>109986</v>
      </c>
      <c r="K24" s="7">
        <f t="shared" si="3"/>
        <v>2146022</v>
      </c>
      <c r="L24" s="7">
        <v>1633259</v>
      </c>
      <c r="M24" s="7">
        <v>481403</v>
      </c>
      <c r="N24" s="7">
        <v>31360</v>
      </c>
      <c r="O24" s="7">
        <v>127373</v>
      </c>
    </row>
    <row r="25" spans="1:3" s="27" customFormat="1" ht="15.75" customHeight="1">
      <c r="A25" s="174" t="s">
        <v>762</v>
      </c>
      <c r="B25" s="58"/>
      <c r="C25" s="58"/>
    </row>
    <row r="26" spans="1:3" s="61" customFormat="1" ht="15.75" customHeight="1">
      <c r="A26" s="174" t="s">
        <v>611</v>
      </c>
      <c r="B26" s="58"/>
      <c r="C26" s="58"/>
    </row>
    <row r="27" s="61" customFormat="1" ht="13.5">
      <c r="A27" s="100"/>
    </row>
  </sheetData>
  <sheetProtection/>
  <mergeCells count="6">
    <mergeCell ref="A5:A6"/>
    <mergeCell ref="B5:B6"/>
    <mergeCell ref="C5:F5"/>
    <mergeCell ref="H5:J5"/>
    <mergeCell ref="K5:N5"/>
    <mergeCell ref="O5:O6"/>
  </mergeCells>
  <printOptions/>
  <pageMargins left="0.26" right="0.18" top="0.83" bottom="0.26" header="0.93" footer="0.21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" sqref="A13"/>
    </sheetView>
  </sheetViews>
  <sheetFormatPr defaultColWidth="8.88671875" defaultRowHeight="13.5"/>
  <cols>
    <col min="1" max="2" width="8.88671875" style="61" customWidth="1"/>
    <col min="3" max="3" width="10.5546875" style="61" customWidth="1"/>
    <col min="4" max="4" width="8.99609375" style="61" bestFit="1" customWidth="1"/>
    <col min="5" max="5" width="8.99609375" style="61" customWidth="1"/>
    <col min="6" max="6" width="11.3359375" style="61" bestFit="1" customWidth="1"/>
    <col min="7" max="7" width="8.99609375" style="61" bestFit="1" customWidth="1"/>
    <col min="8" max="8" width="8.99609375" style="61" customWidth="1"/>
    <col min="9" max="9" width="11.3359375" style="61" bestFit="1" customWidth="1"/>
    <col min="10" max="10" width="8.99609375" style="61" bestFit="1" customWidth="1"/>
    <col min="11" max="11" width="8.99609375" style="61" customWidth="1"/>
    <col min="12" max="12" width="9.3359375" style="61" bestFit="1" customWidth="1"/>
    <col min="13" max="13" width="8.99609375" style="61" bestFit="1" customWidth="1"/>
    <col min="14" max="14" width="8.99609375" style="61" customWidth="1"/>
    <col min="15" max="15" width="9.3359375" style="61" bestFit="1" customWidth="1"/>
    <col min="16" max="16" width="8.99609375" style="61" bestFit="1" customWidth="1"/>
    <col min="17" max="17" width="8.99609375" style="61" customWidth="1"/>
    <col min="18" max="18" width="9.3359375" style="61" bestFit="1" customWidth="1"/>
    <col min="19" max="19" width="9.3359375" style="61" customWidth="1"/>
    <col min="20" max="16384" width="8.88671875" style="61" customWidth="1"/>
  </cols>
  <sheetData>
    <row r="1" spans="3:18" s="27" customFormat="1" ht="21" customHeight="1">
      <c r="C1" s="62" t="s">
        <v>442</v>
      </c>
      <c r="L1" s="58" t="s">
        <v>9</v>
      </c>
      <c r="M1" s="58" t="s">
        <v>9</v>
      </c>
      <c r="N1" s="58"/>
      <c r="O1" s="58" t="s">
        <v>9</v>
      </c>
      <c r="P1" s="58" t="s">
        <v>9</v>
      </c>
      <c r="Q1" s="58"/>
      <c r="R1" s="58" t="s">
        <v>9</v>
      </c>
    </row>
    <row r="2" spans="4:12" s="27" customFormat="1" ht="13.5">
      <c r="D2" s="58" t="s">
        <v>9</v>
      </c>
      <c r="E2" s="58"/>
      <c r="F2" s="58" t="s">
        <v>9</v>
      </c>
      <c r="G2" s="58" t="s">
        <v>9</v>
      </c>
      <c r="H2" s="58"/>
      <c r="L2" s="58" t="s">
        <v>9</v>
      </c>
    </row>
    <row r="3" s="27" customFormat="1" ht="13.5"/>
    <row r="4" spans="1:12" s="38" customFormat="1" ht="18.75" customHeight="1">
      <c r="A4" s="30" t="s">
        <v>433</v>
      </c>
      <c r="B4" s="30"/>
      <c r="L4" s="30"/>
    </row>
    <row r="5" spans="1:19" s="38" customFormat="1" ht="18.75" customHeight="1">
      <c r="A5" s="526" t="s">
        <v>408</v>
      </c>
      <c r="B5" s="513" t="s">
        <v>434</v>
      </c>
      <c r="C5" s="545"/>
      <c r="D5" s="545"/>
      <c r="E5" s="545"/>
      <c r="F5" s="545"/>
      <c r="G5" s="545"/>
      <c r="H5" s="545"/>
      <c r="I5" s="545"/>
      <c r="J5" s="523"/>
      <c r="K5" s="513" t="s">
        <v>435</v>
      </c>
      <c r="L5" s="545"/>
      <c r="M5" s="545"/>
      <c r="N5" s="545"/>
      <c r="O5" s="545"/>
      <c r="P5" s="545"/>
      <c r="Q5" s="545"/>
      <c r="R5" s="545"/>
      <c r="S5" s="545"/>
    </row>
    <row r="6" spans="1:19" s="38" customFormat="1" ht="18.75" customHeight="1">
      <c r="A6" s="526"/>
      <c r="B6" s="513" t="s">
        <v>8</v>
      </c>
      <c r="C6" s="545"/>
      <c r="D6" s="523"/>
      <c r="E6" s="513" t="s">
        <v>436</v>
      </c>
      <c r="F6" s="545"/>
      <c r="G6" s="523"/>
      <c r="H6" s="513" t="s">
        <v>437</v>
      </c>
      <c r="I6" s="545"/>
      <c r="J6" s="523"/>
      <c r="K6" s="513" t="s">
        <v>388</v>
      </c>
      <c r="L6" s="545"/>
      <c r="M6" s="523"/>
      <c r="N6" s="513" t="s">
        <v>438</v>
      </c>
      <c r="O6" s="545"/>
      <c r="P6" s="523"/>
      <c r="Q6" s="513" t="s">
        <v>439</v>
      </c>
      <c r="R6" s="545"/>
      <c r="S6" s="545"/>
    </row>
    <row r="7" spans="1:19" s="38" customFormat="1" ht="18.75" customHeight="1">
      <c r="A7" s="526"/>
      <c r="B7" s="34" t="s">
        <v>440</v>
      </c>
      <c r="C7" s="34" t="s">
        <v>127</v>
      </c>
      <c r="D7" s="34" t="s">
        <v>128</v>
      </c>
      <c r="E7" s="34" t="s">
        <v>440</v>
      </c>
      <c r="F7" s="34" t="s">
        <v>127</v>
      </c>
      <c r="G7" s="34" t="s">
        <v>128</v>
      </c>
      <c r="H7" s="34" t="s">
        <v>440</v>
      </c>
      <c r="I7" s="34" t="s">
        <v>127</v>
      </c>
      <c r="J7" s="34" t="s">
        <v>128</v>
      </c>
      <c r="K7" s="34" t="s">
        <v>440</v>
      </c>
      <c r="L7" s="188" t="s">
        <v>441</v>
      </c>
      <c r="M7" s="34" t="s">
        <v>128</v>
      </c>
      <c r="N7" s="34" t="s">
        <v>440</v>
      </c>
      <c r="O7" s="34" t="s">
        <v>441</v>
      </c>
      <c r="P7" s="34" t="s">
        <v>128</v>
      </c>
      <c r="Q7" s="34" t="s">
        <v>440</v>
      </c>
      <c r="R7" s="34" t="s">
        <v>441</v>
      </c>
      <c r="S7" s="43" t="s">
        <v>128</v>
      </c>
    </row>
    <row r="8" spans="1:24" s="38" customFormat="1" ht="24.75" customHeight="1">
      <c r="A8" s="44" t="s">
        <v>29</v>
      </c>
      <c r="B8" s="50">
        <v>8909</v>
      </c>
      <c r="C8" s="50">
        <v>937980</v>
      </c>
      <c r="D8" s="50">
        <v>17182</v>
      </c>
      <c r="E8" s="50">
        <v>4462</v>
      </c>
      <c r="F8" s="50">
        <v>464618</v>
      </c>
      <c r="G8" s="50">
        <v>8120</v>
      </c>
      <c r="H8" s="50">
        <v>4447</v>
      </c>
      <c r="I8" s="50">
        <v>473362</v>
      </c>
      <c r="J8" s="253">
        <v>9062</v>
      </c>
      <c r="K8" s="50">
        <v>2928</v>
      </c>
      <c r="L8" s="50">
        <v>298466</v>
      </c>
      <c r="M8" s="50">
        <v>3383</v>
      </c>
      <c r="N8" s="253">
        <v>1461</v>
      </c>
      <c r="O8" s="253">
        <v>147775</v>
      </c>
      <c r="P8" s="253">
        <v>1881</v>
      </c>
      <c r="Q8" s="253">
        <v>1467</v>
      </c>
      <c r="R8" s="253">
        <v>150691</v>
      </c>
      <c r="S8" s="50">
        <v>1502</v>
      </c>
      <c r="T8" s="50"/>
      <c r="U8" s="50"/>
      <c r="V8" s="50"/>
      <c r="W8" s="50"/>
      <c r="X8" s="50"/>
    </row>
    <row r="9" spans="1:24" s="38" customFormat="1" ht="24.75" customHeight="1">
      <c r="A9" s="44" t="s">
        <v>244</v>
      </c>
      <c r="B9" s="50">
        <v>7930</v>
      </c>
      <c r="C9" s="50">
        <v>899478</v>
      </c>
      <c r="D9" s="50">
        <v>16430</v>
      </c>
      <c r="E9" s="50">
        <v>3969</v>
      </c>
      <c r="F9" s="50">
        <v>444897</v>
      </c>
      <c r="G9" s="50">
        <v>7726</v>
      </c>
      <c r="H9" s="50">
        <v>3961</v>
      </c>
      <c r="I9" s="50">
        <v>454581</v>
      </c>
      <c r="J9" s="50">
        <v>8704</v>
      </c>
      <c r="K9" s="50">
        <v>3181</v>
      </c>
      <c r="L9" s="50">
        <v>294672</v>
      </c>
      <c r="M9" s="50">
        <v>3468</v>
      </c>
      <c r="N9" s="50">
        <v>1588</v>
      </c>
      <c r="O9" s="50">
        <v>146347</v>
      </c>
      <c r="P9" s="50">
        <v>2011</v>
      </c>
      <c r="Q9" s="50">
        <v>1593</v>
      </c>
      <c r="R9" s="50">
        <v>148325</v>
      </c>
      <c r="S9" s="50">
        <v>1457</v>
      </c>
      <c r="T9" s="50"/>
      <c r="U9" s="50"/>
      <c r="V9" s="50"/>
      <c r="W9" s="50"/>
      <c r="X9" s="50"/>
    </row>
    <row r="10" spans="1:24" s="38" customFormat="1" ht="24.75" customHeight="1">
      <c r="A10" s="44" t="s">
        <v>284</v>
      </c>
      <c r="B10" s="50">
        <v>7792</v>
      </c>
      <c r="C10" s="50">
        <v>867140</v>
      </c>
      <c r="D10" s="50">
        <v>16011</v>
      </c>
      <c r="E10" s="50">
        <v>3888</v>
      </c>
      <c r="F10" s="50">
        <v>432350</v>
      </c>
      <c r="G10" s="50">
        <v>7069</v>
      </c>
      <c r="H10" s="50">
        <v>3904</v>
      </c>
      <c r="I10" s="50">
        <v>434790</v>
      </c>
      <c r="J10" s="50">
        <v>8942</v>
      </c>
      <c r="K10" s="50">
        <v>3205</v>
      </c>
      <c r="L10" s="50">
        <v>310350</v>
      </c>
      <c r="M10" s="50">
        <v>3608</v>
      </c>
      <c r="N10" s="50">
        <v>1601</v>
      </c>
      <c r="O10" s="50">
        <v>153293</v>
      </c>
      <c r="P10" s="50">
        <v>2028</v>
      </c>
      <c r="Q10" s="50">
        <v>1604</v>
      </c>
      <c r="R10" s="50">
        <v>157057</v>
      </c>
      <c r="S10" s="50">
        <v>1580</v>
      </c>
      <c r="T10" s="50"/>
      <c r="U10" s="50"/>
      <c r="V10" s="50"/>
      <c r="W10" s="50"/>
      <c r="X10" s="50"/>
    </row>
    <row r="11" spans="1:24" s="38" customFormat="1" ht="24.75" customHeight="1">
      <c r="A11" s="44" t="s">
        <v>283</v>
      </c>
      <c r="B11" s="50">
        <v>7114</v>
      </c>
      <c r="C11" s="50">
        <v>847544</v>
      </c>
      <c r="D11" s="50">
        <v>15383</v>
      </c>
      <c r="E11" s="50">
        <v>3558</v>
      </c>
      <c r="F11" s="50">
        <v>427688</v>
      </c>
      <c r="G11" s="50">
        <v>6360</v>
      </c>
      <c r="H11" s="50">
        <v>3556</v>
      </c>
      <c r="I11" s="50">
        <v>419856</v>
      </c>
      <c r="J11" s="50">
        <v>9023</v>
      </c>
      <c r="K11" s="50">
        <v>2577</v>
      </c>
      <c r="L11" s="50">
        <v>231467</v>
      </c>
      <c r="M11" s="50">
        <v>2864</v>
      </c>
      <c r="N11" s="50">
        <v>1283</v>
      </c>
      <c r="O11" s="50">
        <v>114702</v>
      </c>
      <c r="P11" s="50">
        <v>1546</v>
      </c>
      <c r="Q11" s="50">
        <v>1294</v>
      </c>
      <c r="R11" s="50">
        <v>116765</v>
      </c>
      <c r="S11" s="50">
        <v>1318</v>
      </c>
      <c r="T11" s="50"/>
      <c r="U11" s="50"/>
      <c r="V11" s="50"/>
      <c r="W11" s="50"/>
      <c r="X11" s="50"/>
    </row>
    <row r="12" spans="1:24" s="38" customFormat="1" ht="24.75" customHeight="1">
      <c r="A12" s="44" t="s">
        <v>646</v>
      </c>
      <c r="B12" s="50">
        <v>7246</v>
      </c>
      <c r="C12" s="50">
        <v>935167</v>
      </c>
      <c r="D12" s="50">
        <v>16493</v>
      </c>
      <c r="E12" s="50">
        <v>3626</v>
      </c>
      <c r="F12" s="50">
        <v>467497</v>
      </c>
      <c r="G12" s="50">
        <v>7257</v>
      </c>
      <c r="H12" s="50">
        <v>3620</v>
      </c>
      <c r="I12" s="50">
        <v>467670</v>
      </c>
      <c r="J12" s="50">
        <v>9236</v>
      </c>
      <c r="K12" s="50">
        <v>1011</v>
      </c>
      <c r="L12" s="50">
        <v>91036</v>
      </c>
      <c r="M12" s="50">
        <v>1175</v>
      </c>
      <c r="N12" s="50">
        <v>507</v>
      </c>
      <c r="O12" s="50">
        <v>44334</v>
      </c>
      <c r="P12" s="50">
        <v>578</v>
      </c>
      <c r="Q12" s="50">
        <v>504</v>
      </c>
      <c r="R12" s="50">
        <v>46702</v>
      </c>
      <c r="S12" s="50">
        <v>597</v>
      </c>
      <c r="T12" s="50"/>
      <c r="U12" s="50"/>
      <c r="V12" s="50"/>
      <c r="W12" s="50"/>
      <c r="X12" s="50"/>
    </row>
    <row r="13" spans="1:31" s="38" customFormat="1" ht="24.75" customHeight="1">
      <c r="A13" s="44" t="s">
        <v>717</v>
      </c>
      <c r="B13" s="50">
        <f>SUM(E13+H13)</f>
        <v>7221</v>
      </c>
      <c r="C13" s="50">
        <f>SUM(F13+I13)</f>
        <v>1019828</v>
      </c>
      <c r="D13" s="50">
        <f>SUM(G13+J13)</f>
        <v>17041</v>
      </c>
      <c r="E13" s="50">
        <f aca="true" t="shared" si="0" ref="E13:S13">SUM(E15:E26)</f>
        <v>3612</v>
      </c>
      <c r="F13" s="50">
        <f t="shared" si="0"/>
        <v>506766</v>
      </c>
      <c r="G13" s="50">
        <f t="shared" si="0"/>
        <v>7499</v>
      </c>
      <c r="H13" s="50">
        <f t="shared" si="0"/>
        <v>3609</v>
      </c>
      <c r="I13" s="50">
        <f t="shared" si="0"/>
        <v>513062</v>
      </c>
      <c r="J13" s="50">
        <f t="shared" si="0"/>
        <v>9542</v>
      </c>
      <c r="K13" s="50">
        <f>SUM(N13+Q13)</f>
        <v>1066</v>
      </c>
      <c r="L13" s="50">
        <f>SUM(O13+R13)</f>
        <v>129125</v>
      </c>
      <c r="M13" s="50">
        <f>SUM(P13+S13)</f>
        <v>1485</v>
      </c>
      <c r="N13" s="50">
        <f t="shared" si="0"/>
        <v>533</v>
      </c>
      <c r="O13" s="50">
        <f t="shared" si="0"/>
        <v>63683</v>
      </c>
      <c r="P13" s="50">
        <f t="shared" si="0"/>
        <v>775</v>
      </c>
      <c r="Q13" s="50">
        <f t="shared" si="0"/>
        <v>533</v>
      </c>
      <c r="R13" s="50">
        <f t="shared" si="0"/>
        <v>65442</v>
      </c>
      <c r="S13" s="50">
        <f t="shared" si="0"/>
        <v>710</v>
      </c>
      <c r="T13" s="50"/>
      <c r="U13" s="50"/>
      <c r="V13" s="50"/>
      <c r="W13" s="50"/>
      <c r="X13" s="50"/>
      <c r="Y13" s="73"/>
      <c r="Z13" s="73"/>
      <c r="AA13" s="73"/>
      <c r="AB13" s="73"/>
      <c r="AC13" s="73"/>
      <c r="AD13" s="73"/>
      <c r="AE13" s="73"/>
    </row>
    <row r="14" spans="1:19" s="38" customFormat="1" ht="9" customHeight="1">
      <c r="A14" s="18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27" s="38" customFormat="1" ht="25.5" customHeight="1">
      <c r="A15" s="44" t="s">
        <v>96</v>
      </c>
      <c r="B15" s="50">
        <f>SUM(E15+H15)</f>
        <v>590</v>
      </c>
      <c r="C15" s="50">
        <f>SUM(F15+I15)</f>
        <v>77819</v>
      </c>
      <c r="D15" s="50">
        <f>SUM(G15+J15)</f>
        <v>1323</v>
      </c>
      <c r="E15" s="50">
        <v>296</v>
      </c>
      <c r="F15" s="50">
        <v>39220</v>
      </c>
      <c r="G15" s="50">
        <v>694</v>
      </c>
      <c r="H15" s="50">
        <v>294</v>
      </c>
      <c r="I15" s="50">
        <v>38599</v>
      </c>
      <c r="J15" s="50">
        <v>629</v>
      </c>
      <c r="K15" s="50">
        <f>SUM(N15+Q15)</f>
        <v>87</v>
      </c>
      <c r="L15" s="50">
        <f>SUM(O15+R15)</f>
        <v>8822</v>
      </c>
      <c r="M15" s="50">
        <f aca="true" t="shared" si="1" ref="M15:M25">SUM(P15+S15)</f>
        <v>103</v>
      </c>
      <c r="N15" s="50">
        <v>45</v>
      </c>
      <c r="O15" s="180">
        <v>4467</v>
      </c>
      <c r="P15" s="50">
        <v>53</v>
      </c>
      <c r="Q15" s="50">
        <v>42</v>
      </c>
      <c r="R15" s="180">
        <v>4355</v>
      </c>
      <c r="S15" s="50">
        <v>50</v>
      </c>
      <c r="T15" s="71"/>
      <c r="U15" s="71"/>
      <c r="V15" s="71"/>
      <c r="W15" s="71"/>
      <c r="X15" s="71"/>
      <c r="Y15" s="71"/>
      <c r="Z15" s="71"/>
      <c r="AA15" s="71"/>
    </row>
    <row r="16" spans="1:27" s="38" customFormat="1" ht="25.5" customHeight="1">
      <c r="A16" s="44" t="s">
        <v>97</v>
      </c>
      <c r="B16" s="50">
        <f aca="true" t="shared" si="2" ref="B16:B26">SUM(E16+H16)</f>
        <v>556</v>
      </c>
      <c r="C16" s="50">
        <f aca="true" t="shared" si="3" ref="C16:C26">SUM(F16+I16)</f>
        <v>66714</v>
      </c>
      <c r="D16" s="50">
        <f aca="true" t="shared" si="4" ref="D16:D24">SUM(G16+J16)</f>
        <v>1338</v>
      </c>
      <c r="E16" s="50">
        <v>278</v>
      </c>
      <c r="F16" s="50">
        <v>33478</v>
      </c>
      <c r="G16" s="50">
        <v>783</v>
      </c>
      <c r="H16" s="50">
        <v>278</v>
      </c>
      <c r="I16" s="50">
        <v>33236</v>
      </c>
      <c r="J16" s="50">
        <v>555</v>
      </c>
      <c r="K16" s="50">
        <f aca="true" t="shared" si="5" ref="K16:L26">SUM(N16+Q16)</f>
        <v>77</v>
      </c>
      <c r="L16" s="50">
        <f t="shared" si="5"/>
        <v>8708</v>
      </c>
      <c r="M16" s="50">
        <f t="shared" si="1"/>
        <v>124</v>
      </c>
      <c r="N16" s="50">
        <v>38</v>
      </c>
      <c r="O16" s="50">
        <v>4422</v>
      </c>
      <c r="P16" s="50">
        <v>64</v>
      </c>
      <c r="Q16" s="50">
        <v>39</v>
      </c>
      <c r="R16" s="50">
        <v>4286</v>
      </c>
      <c r="S16" s="50">
        <v>60</v>
      </c>
      <c r="T16" s="71"/>
      <c r="U16" s="71"/>
      <c r="V16" s="71"/>
      <c r="W16" s="71"/>
      <c r="X16" s="71"/>
      <c r="Y16" s="71"/>
      <c r="Z16" s="71"/>
      <c r="AA16" s="71"/>
    </row>
    <row r="17" spans="1:27" s="38" customFormat="1" ht="25.5" customHeight="1">
      <c r="A17" s="44" t="s">
        <v>98</v>
      </c>
      <c r="B17" s="50">
        <f t="shared" si="2"/>
        <v>621</v>
      </c>
      <c r="C17" s="50">
        <f t="shared" si="3"/>
        <v>81041</v>
      </c>
      <c r="D17" s="50">
        <f t="shared" si="4"/>
        <v>1508</v>
      </c>
      <c r="E17" s="50">
        <v>311</v>
      </c>
      <c r="F17" s="50">
        <v>39632</v>
      </c>
      <c r="G17" s="50">
        <v>809</v>
      </c>
      <c r="H17" s="50">
        <v>310</v>
      </c>
      <c r="I17" s="50">
        <v>41409</v>
      </c>
      <c r="J17" s="50">
        <v>699</v>
      </c>
      <c r="K17" s="50">
        <f t="shared" si="5"/>
        <v>65</v>
      </c>
      <c r="L17" s="50">
        <f t="shared" si="5"/>
        <v>7691</v>
      </c>
      <c r="M17" s="50">
        <f t="shared" si="1"/>
        <v>88</v>
      </c>
      <c r="N17" s="50">
        <v>33</v>
      </c>
      <c r="O17" s="50">
        <v>3988</v>
      </c>
      <c r="P17" s="50">
        <v>51</v>
      </c>
      <c r="Q17" s="50">
        <v>32</v>
      </c>
      <c r="R17" s="50">
        <v>3703</v>
      </c>
      <c r="S17" s="50">
        <v>37</v>
      </c>
      <c r="T17" s="71"/>
      <c r="U17" s="71"/>
      <c r="V17" s="71"/>
      <c r="W17" s="71"/>
      <c r="X17" s="71"/>
      <c r="Y17" s="71"/>
      <c r="Z17" s="71"/>
      <c r="AA17" s="71"/>
    </row>
    <row r="18" spans="1:27" s="38" customFormat="1" ht="25.5" customHeight="1">
      <c r="A18" s="44" t="s">
        <v>99</v>
      </c>
      <c r="B18" s="50">
        <f t="shared" si="2"/>
        <v>600</v>
      </c>
      <c r="C18" s="50">
        <f t="shared" si="3"/>
        <v>91263</v>
      </c>
      <c r="D18" s="50">
        <f t="shared" si="4"/>
        <v>1592</v>
      </c>
      <c r="E18" s="50">
        <v>300</v>
      </c>
      <c r="F18" s="50">
        <v>45495</v>
      </c>
      <c r="G18" s="50">
        <v>880</v>
      </c>
      <c r="H18" s="50">
        <v>300</v>
      </c>
      <c r="I18" s="50">
        <v>45768</v>
      </c>
      <c r="J18" s="50">
        <v>712</v>
      </c>
      <c r="K18" s="50">
        <f t="shared" si="5"/>
        <v>79</v>
      </c>
      <c r="L18" s="50">
        <f t="shared" si="5"/>
        <v>10440</v>
      </c>
      <c r="M18" s="50">
        <f t="shared" si="1"/>
        <v>114</v>
      </c>
      <c r="N18" s="50">
        <v>38</v>
      </c>
      <c r="O18" s="50">
        <v>4984</v>
      </c>
      <c r="P18" s="50">
        <v>59</v>
      </c>
      <c r="Q18" s="50">
        <v>41</v>
      </c>
      <c r="R18" s="50">
        <v>5456</v>
      </c>
      <c r="S18" s="50">
        <v>55</v>
      </c>
      <c r="T18" s="71"/>
      <c r="U18" s="71"/>
      <c r="V18" s="71"/>
      <c r="W18" s="71"/>
      <c r="X18" s="71"/>
      <c r="Y18" s="71"/>
      <c r="Z18" s="71"/>
      <c r="AA18" s="71"/>
    </row>
    <row r="19" spans="1:27" s="38" customFormat="1" ht="25.5" customHeight="1">
      <c r="A19" s="44" t="s">
        <v>100</v>
      </c>
      <c r="B19" s="50">
        <f t="shared" si="2"/>
        <v>616</v>
      </c>
      <c r="C19" s="50">
        <f t="shared" si="3"/>
        <v>97020</v>
      </c>
      <c r="D19" s="50">
        <f t="shared" si="4"/>
        <v>1456</v>
      </c>
      <c r="E19" s="50">
        <v>307</v>
      </c>
      <c r="F19" s="50">
        <v>48167</v>
      </c>
      <c r="G19" s="50">
        <v>610</v>
      </c>
      <c r="H19" s="50">
        <v>309</v>
      </c>
      <c r="I19" s="50">
        <v>48853</v>
      </c>
      <c r="J19" s="50">
        <v>846</v>
      </c>
      <c r="K19" s="50">
        <f t="shared" si="5"/>
        <v>102</v>
      </c>
      <c r="L19" s="50">
        <f t="shared" si="5"/>
        <v>13199</v>
      </c>
      <c r="M19" s="50">
        <f t="shared" si="1"/>
        <v>133</v>
      </c>
      <c r="N19" s="50">
        <v>52</v>
      </c>
      <c r="O19" s="50">
        <v>6694</v>
      </c>
      <c r="P19" s="50">
        <v>72</v>
      </c>
      <c r="Q19" s="50">
        <v>50</v>
      </c>
      <c r="R19" s="50">
        <v>6505</v>
      </c>
      <c r="S19" s="50">
        <v>61</v>
      </c>
      <c r="T19" s="71"/>
      <c r="U19" s="71"/>
      <c r="V19" s="71"/>
      <c r="W19" s="71"/>
      <c r="X19" s="71"/>
      <c r="Y19" s="71"/>
      <c r="Z19" s="71"/>
      <c r="AA19" s="71"/>
    </row>
    <row r="20" spans="1:27" s="38" customFormat="1" ht="25.5" customHeight="1">
      <c r="A20" s="44" t="s">
        <v>101</v>
      </c>
      <c r="B20" s="50">
        <f t="shared" si="2"/>
        <v>590</v>
      </c>
      <c r="C20" s="50">
        <f t="shared" si="3"/>
        <v>84344</v>
      </c>
      <c r="D20" s="50">
        <f t="shared" si="4"/>
        <v>1344</v>
      </c>
      <c r="E20" s="50">
        <v>295</v>
      </c>
      <c r="F20" s="50">
        <v>41559</v>
      </c>
      <c r="G20" s="50">
        <v>444</v>
      </c>
      <c r="H20" s="50">
        <v>295</v>
      </c>
      <c r="I20" s="50">
        <v>42785</v>
      </c>
      <c r="J20" s="50">
        <v>900</v>
      </c>
      <c r="K20" s="50">
        <f t="shared" si="5"/>
        <v>82</v>
      </c>
      <c r="L20" s="50">
        <f t="shared" si="5"/>
        <v>9881</v>
      </c>
      <c r="M20" s="50">
        <f t="shared" si="1"/>
        <v>118</v>
      </c>
      <c r="N20" s="50">
        <v>41</v>
      </c>
      <c r="O20" s="50">
        <v>4631</v>
      </c>
      <c r="P20" s="50">
        <v>57</v>
      </c>
      <c r="Q20" s="50">
        <v>41</v>
      </c>
      <c r="R20" s="50">
        <v>5250</v>
      </c>
      <c r="S20" s="50">
        <v>61</v>
      </c>
      <c r="T20" s="71"/>
      <c r="U20" s="71"/>
      <c r="V20" s="71"/>
      <c r="W20" s="71"/>
      <c r="X20" s="71"/>
      <c r="Y20" s="71"/>
      <c r="Z20" s="71"/>
      <c r="AA20" s="71"/>
    </row>
    <row r="21" spans="1:27" s="38" customFormat="1" ht="25.5" customHeight="1">
      <c r="A21" s="44" t="s">
        <v>102</v>
      </c>
      <c r="B21" s="50">
        <f t="shared" si="2"/>
        <v>618</v>
      </c>
      <c r="C21" s="50">
        <f t="shared" si="3"/>
        <v>89643</v>
      </c>
      <c r="D21" s="50">
        <f t="shared" si="4"/>
        <v>1351</v>
      </c>
      <c r="E21" s="50">
        <v>309</v>
      </c>
      <c r="F21" s="50">
        <v>43160</v>
      </c>
      <c r="G21" s="50">
        <v>417</v>
      </c>
      <c r="H21" s="50">
        <v>309</v>
      </c>
      <c r="I21" s="50">
        <v>46483</v>
      </c>
      <c r="J21" s="50">
        <v>934</v>
      </c>
      <c r="K21" s="50">
        <f t="shared" si="5"/>
        <v>114</v>
      </c>
      <c r="L21" s="50">
        <f t="shared" si="5"/>
        <v>13688</v>
      </c>
      <c r="M21" s="50">
        <f t="shared" si="1"/>
        <v>154</v>
      </c>
      <c r="N21" s="50">
        <v>55</v>
      </c>
      <c r="O21" s="50">
        <v>6345</v>
      </c>
      <c r="P21" s="50">
        <v>78</v>
      </c>
      <c r="Q21" s="50">
        <v>59</v>
      </c>
      <c r="R21" s="50">
        <v>7343</v>
      </c>
      <c r="S21" s="50">
        <v>76</v>
      </c>
      <c r="T21" s="71"/>
      <c r="U21" s="71"/>
      <c r="V21" s="71"/>
      <c r="W21" s="71"/>
      <c r="X21" s="71"/>
      <c r="Y21" s="71"/>
      <c r="Z21" s="71"/>
      <c r="AA21" s="71"/>
    </row>
    <row r="22" spans="1:27" s="38" customFormat="1" ht="25.5" customHeight="1">
      <c r="A22" s="44" t="s">
        <v>103</v>
      </c>
      <c r="B22" s="50">
        <f t="shared" si="2"/>
        <v>608</v>
      </c>
      <c r="C22" s="50">
        <f t="shared" si="3"/>
        <v>100074</v>
      </c>
      <c r="D22" s="50">
        <f t="shared" si="4"/>
        <v>1399</v>
      </c>
      <c r="E22" s="50">
        <v>305</v>
      </c>
      <c r="F22" s="50">
        <v>50912</v>
      </c>
      <c r="G22" s="50">
        <v>517</v>
      </c>
      <c r="H22" s="50">
        <v>303</v>
      </c>
      <c r="I22" s="50">
        <v>49162</v>
      </c>
      <c r="J22" s="50">
        <v>882</v>
      </c>
      <c r="K22" s="50">
        <f t="shared" si="5"/>
        <v>136</v>
      </c>
      <c r="L22" s="50">
        <f t="shared" si="5"/>
        <v>17436</v>
      </c>
      <c r="M22" s="50">
        <f t="shared" si="1"/>
        <v>200</v>
      </c>
      <c r="N22" s="50">
        <v>70</v>
      </c>
      <c r="O22" s="50">
        <v>9190</v>
      </c>
      <c r="P22" s="50">
        <v>110</v>
      </c>
      <c r="Q22" s="50">
        <v>66</v>
      </c>
      <c r="R22" s="50">
        <v>8246</v>
      </c>
      <c r="S22" s="50">
        <v>90</v>
      </c>
      <c r="T22" s="71"/>
      <c r="U22" s="71"/>
      <c r="V22" s="71"/>
      <c r="W22" s="71"/>
      <c r="X22" s="71"/>
      <c r="Y22" s="71"/>
      <c r="Z22" s="71"/>
      <c r="AA22" s="71"/>
    </row>
    <row r="23" spans="1:27" s="38" customFormat="1" ht="25.5" customHeight="1">
      <c r="A23" s="44" t="s">
        <v>104</v>
      </c>
      <c r="B23" s="50">
        <f t="shared" si="2"/>
        <v>590</v>
      </c>
      <c r="C23" s="50">
        <f t="shared" si="3"/>
        <v>76370</v>
      </c>
      <c r="D23" s="50">
        <f t="shared" si="4"/>
        <v>1425</v>
      </c>
      <c r="E23" s="50">
        <v>296</v>
      </c>
      <c r="F23" s="50">
        <v>38258</v>
      </c>
      <c r="G23" s="50">
        <v>550</v>
      </c>
      <c r="H23" s="50">
        <v>294</v>
      </c>
      <c r="I23" s="50">
        <v>38112</v>
      </c>
      <c r="J23" s="50">
        <v>875</v>
      </c>
      <c r="K23" s="50">
        <f t="shared" si="5"/>
        <v>79</v>
      </c>
      <c r="L23" s="50">
        <f t="shared" si="5"/>
        <v>9129</v>
      </c>
      <c r="M23" s="50">
        <f t="shared" si="1"/>
        <v>110</v>
      </c>
      <c r="N23" s="50">
        <v>39</v>
      </c>
      <c r="O23" s="50">
        <v>4637</v>
      </c>
      <c r="P23" s="180">
        <v>61</v>
      </c>
      <c r="Q23" s="180">
        <v>40</v>
      </c>
      <c r="R23" s="50">
        <v>4492</v>
      </c>
      <c r="S23" s="180">
        <v>49</v>
      </c>
      <c r="T23" s="71"/>
      <c r="U23" s="71"/>
      <c r="V23" s="71"/>
      <c r="W23" s="71"/>
      <c r="X23" s="71"/>
      <c r="Y23" s="71"/>
      <c r="Z23" s="71"/>
      <c r="AA23" s="71"/>
    </row>
    <row r="24" spans="1:27" s="38" customFormat="1" ht="25.5" customHeight="1">
      <c r="A24" s="44" t="s">
        <v>105</v>
      </c>
      <c r="B24" s="50">
        <f t="shared" si="2"/>
        <v>628</v>
      </c>
      <c r="C24" s="50">
        <f t="shared" si="3"/>
        <v>97590</v>
      </c>
      <c r="D24" s="50">
        <f t="shared" si="4"/>
        <v>1500</v>
      </c>
      <c r="E24" s="50">
        <v>314</v>
      </c>
      <c r="F24" s="50">
        <v>48127</v>
      </c>
      <c r="G24" s="50">
        <v>558</v>
      </c>
      <c r="H24" s="50">
        <v>314</v>
      </c>
      <c r="I24" s="50">
        <v>49463</v>
      </c>
      <c r="J24" s="50">
        <v>942</v>
      </c>
      <c r="K24" s="50">
        <f t="shared" si="5"/>
        <v>88</v>
      </c>
      <c r="L24" s="50">
        <f t="shared" si="5"/>
        <v>11748</v>
      </c>
      <c r="M24" s="50">
        <f t="shared" si="1"/>
        <v>135</v>
      </c>
      <c r="N24" s="50">
        <v>44</v>
      </c>
      <c r="O24" s="50">
        <v>5859</v>
      </c>
      <c r="P24" s="180">
        <v>73</v>
      </c>
      <c r="Q24" s="180">
        <v>44</v>
      </c>
      <c r="R24" s="50">
        <v>5889</v>
      </c>
      <c r="S24" s="180">
        <v>62</v>
      </c>
      <c r="T24" s="71"/>
      <c r="U24" s="71"/>
      <c r="V24" s="71"/>
      <c r="W24" s="71"/>
      <c r="X24" s="71"/>
      <c r="Y24" s="71"/>
      <c r="Z24" s="71"/>
      <c r="AA24" s="71"/>
    </row>
    <row r="25" spans="1:27" s="38" customFormat="1" ht="25.5" customHeight="1">
      <c r="A25" s="44" t="s">
        <v>106</v>
      </c>
      <c r="B25" s="50">
        <f t="shared" si="2"/>
        <v>600</v>
      </c>
      <c r="C25" s="50">
        <f t="shared" si="3"/>
        <v>87354</v>
      </c>
      <c r="D25" s="50">
        <f>SUM(G25+J25)</f>
        <v>1492</v>
      </c>
      <c r="E25" s="50">
        <v>300</v>
      </c>
      <c r="F25" s="50">
        <v>43552</v>
      </c>
      <c r="G25" s="50">
        <v>640</v>
      </c>
      <c r="H25" s="50">
        <v>300</v>
      </c>
      <c r="I25" s="50">
        <v>43802</v>
      </c>
      <c r="J25" s="50">
        <v>852</v>
      </c>
      <c r="K25" s="50">
        <f t="shared" si="5"/>
        <v>74</v>
      </c>
      <c r="L25" s="50">
        <f>SUM(O25+R25)</f>
        <v>7844</v>
      </c>
      <c r="M25" s="50">
        <f t="shared" si="1"/>
        <v>90</v>
      </c>
      <c r="N25" s="50">
        <v>37</v>
      </c>
      <c r="O25" s="50">
        <v>3896</v>
      </c>
      <c r="P25" s="180">
        <v>47</v>
      </c>
      <c r="Q25" s="180">
        <v>37</v>
      </c>
      <c r="R25" s="50">
        <v>3948</v>
      </c>
      <c r="S25" s="180">
        <v>43</v>
      </c>
      <c r="T25" s="71"/>
      <c r="U25" s="71"/>
      <c r="V25" s="71"/>
      <c r="W25" s="71"/>
      <c r="X25" s="71"/>
      <c r="Y25" s="71"/>
      <c r="Z25" s="71"/>
      <c r="AA25" s="71"/>
    </row>
    <row r="26" spans="1:27" s="38" customFormat="1" ht="25.5" customHeight="1">
      <c r="A26" s="52" t="s">
        <v>107</v>
      </c>
      <c r="B26" s="56">
        <f t="shared" si="2"/>
        <v>604</v>
      </c>
      <c r="C26" s="56">
        <f t="shared" si="3"/>
        <v>70596</v>
      </c>
      <c r="D26" s="56">
        <f>SUM(G26+J26)</f>
        <v>1313</v>
      </c>
      <c r="E26" s="56">
        <v>301</v>
      </c>
      <c r="F26" s="56">
        <v>35206</v>
      </c>
      <c r="G26" s="56">
        <v>597</v>
      </c>
      <c r="H26" s="56">
        <v>303</v>
      </c>
      <c r="I26" s="56">
        <v>35390</v>
      </c>
      <c r="J26" s="56">
        <v>716</v>
      </c>
      <c r="K26" s="56">
        <f t="shared" si="5"/>
        <v>83</v>
      </c>
      <c r="L26" s="56">
        <f>SUM(O26+R26)</f>
        <v>10539</v>
      </c>
      <c r="M26" s="56">
        <f>SUM(P26+S26)</f>
        <v>116</v>
      </c>
      <c r="N26" s="56">
        <v>41</v>
      </c>
      <c r="O26" s="56">
        <v>4570</v>
      </c>
      <c r="P26" s="56">
        <v>50</v>
      </c>
      <c r="Q26" s="56">
        <v>42</v>
      </c>
      <c r="R26" s="56">
        <v>5969</v>
      </c>
      <c r="S26" s="56">
        <v>66</v>
      </c>
      <c r="T26" s="71"/>
      <c r="U26" s="71"/>
      <c r="V26" s="71"/>
      <c r="W26" s="71"/>
      <c r="X26" s="71"/>
      <c r="Y26" s="71"/>
      <c r="Z26" s="71"/>
      <c r="AA26" s="71"/>
    </row>
    <row r="27" spans="1:27" s="27" customFormat="1" ht="18" customHeight="1">
      <c r="A27" s="58" t="s">
        <v>763</v>
      </c>
      <c r="B27" s="60"/>
      <c r="C27" s="254"/>
      <c r="D27" s="83"/>
      <c r="E27" s="83"/>
      <c r="F27" s="83"/>
      <c r="G27" s="83"/>
      <c r="H27" s="83"/>
      <c r="I27" s="83"/>
      <c r="J27" s="255"/>
      <c r="K27" s="255"/>
      <c r="L27" s="83"/>
      <c r="M27" s="83"/>
      <c r="N27" s="83"/>
      <c r="O27" s="83"/>
      <c r="P27" s="255"/>
      <c r="Q27" s="255"/>
      <c r="R27" s="83"/>
      <c r="S27" s="255"/>
      <c r="T27" s="83"/>
      <c r="U27" s="83"/>
      <c r="V27" s="83"/>
      <c r="W27" s="83"/>
      <c r="X27" s="83"/>
      <c r="Y27" s="83"/>
      <c r="Z27" s="83"/>
      <c r="AA27" s="83"/>
    </row>
    <row r="28" spans="1:27" s="27" customFormat="1" ht="13.5">
      <c r="A28" s="58" t="s">
        <v>764</v>
      </c>
      <c r="B28" s="60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</row>
    <row r="29" spans="2:27" ht="13.5">
      <c r="B29" s="256"/>
      <c r="C29" s="257"/>
      <c r="D29" s="257"/>
      <c r="E29" s="257"/>
      <c r="F29" s="257"/>
      <c r="G29" s="258"/>
      <c r="H29" s="258"/>
      <c r="I29" s="257"/>
      <c r="J29" s="257"/>
      <c r="K29" s="257"/>
      <c r="L29" s="257"/>
      <c r="M29" s="257"/>
      <c r="N29" s="257"/>
      <c r="O29" s="257"/>
      <c r="P29" s="258"/>
      <c r="Q29" s="258"/>
      <c r="R29" s="257"/>
      <c r="S29" s="257"/>
      <c r="T29" s="257"/>
      <c r="U29" s="257"/>
      <c r="V29" s="257"/>
      <c r="W29" s="257"/>
      <c r="X29" s="257"/>
      <c r="Y29" s="257"/>
      <c r="Z29" s="257"/>
      <c r="AA29" s="257"/>
    </row>
    <row r="30" spans="2:5" ht="13.5">
      <c r="B30" s="256"/>
      <c r="D30" s="223" t="s">
        <v>9</v>
      </c>
      <c r="E30" s="223"/>
    </row>
    <row r="31" ht="13.5">
      <c r="B31" s="256"/>
    </row>
    <row r="32" ht="13.5">
      <c r="B32" s="256"/>
    </row>
    <row r="33" ht="13.5">
      <c r="B33" s="256"/>
    </row>
    <row r="34" ht="13.5">
      <c r="B34" s="256"/>
    </row>
    <row r="35" ht="13.5">
      <c r="B35" s="256"/>
    </row>
  </sheetData>
  <sheetProtection/>
  <mergeCells count="9">
    <mergeCell ref="A5:A7"/>
    <mergeCell ref="B5:J5"/>
    <mergeCell ref="K5:S5"/>
    <mergeCell ref="B6:D6"/>
    <mergeCell ref="E6:G6"/>
    <mergeCell ref="H6:J6"/>
    <mergeCell ref="K6:M6"/>
    <mergeCell ref="N6:P6"/>
    <mergeCell ref="Q6:S6"/>
  </mergeCells>
  <printOptions/>
  <pageMargins left="0.17" right="0.16" top="0.64" bottom="0.34" header="0.66" footer="0.5"/>
  <pageSetup horizontalDpi="300" verticalDpi="300" orientation="landscape" paperSize="9" scale="82" r:id="rId1"/>
  <rowBreaks count="1" manualBreakCount="1">
    <brk id="2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8.88671875" defaultRowHeight="13.5"/>
  <cols>
    <col min="1" max="1" width="8.88671875" style="252" customWidth="1"/>
    <col min="2" max="11" width="10.77734375" style="252" customWidth="1"/>
    <col min="12" max="16384" width="8.88671875" style="252" customWidth="1"/>
  </cols>
  <sheetData>
    <row r="1" spans="1:11" s="260" customFormat="1" ht="18.75" customHeight="1">
      <c r="A1" s="259" t="s">
        <v>9</v>
      </c>
      <c r="C1" s="261" t="s">
        <v>222</v>
      </c>
      <c r="D1" s="262"/>
      <c r="E1" s="262"/>
      <c r="F1" s="262"/>
      <c r="G1" s="262"/>
      <c r="H1" s="262"/>
      <c r="I1" s="262"/>
      <c r="J1" s="262"/>
      <c r="K1" s="262"/>
    </row>
    <row r="2" spans="1:11" s="260" customFormat="1" ht="24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s="260" customFormat="1" ht="19.5" customHeight="1">
      <c r="A3" s="263" t="s">
        <v>11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s="260" customFormat="1" ht="30" customHeight="1">
      <c r="A4" s="578" t="s">
        <v>381</v>
      </c>
      <c r="B4" s="579" t="s">
        <v>10</v>
      </c>
      <c r="C4" s="580" t="s">
        <v>382</v>
      </c>
      <c r="D4" s="581"/>
      <c r="E4" s="581"/>
      <c r="F4" s="581"/>
      <c r="G4" s="581"/>
      <c r="H4" s="580" t="s">
        <v>383</v>
      </c>
      <c r="I4" s="581"/>
      <c r="J4" s="581"/>
      <c r="K4" s="582"/>
    </row>
    <row r="5" spans="1:11" s="260" customFormat="1" ht="30" customHeight="1">
      <c r="A5" s="578"/>
      <c r="B5" s="579"/>
      <c r="C5" s="265" t="s">
        <v>9</v>
      </c>
      <c r="D5" s="264" t="s">
        <v>18</v>
      </c>
      <c r="E5" s="264" t="s">
        <v>19</v>
      </c>
      <c r="F5" s="264" t="s">
        <v>20</v>
      </c>
      <c r="G5" s="264" t="s">
        <v>17</v>
      </c>
      <c r="H5" s="265" t="s">
        <v>9</v>
      </c>
      <c r="I5" s="264" t="s">
        <v>21</v>
      </c>
      <c r="J5" s="264" t="s">
        <v>22</v>
      </c>
      <c r="K5" s="266" t="s">
        <v>23</v>
      </c>
    </row>
    <row r="6" spans="1:11" s="260" customFormat="1" ht="32.25" customHeight="1">
      <c r="A6" s="267" t="s">
        <v>29</v>
      </c>
      <c r="B6" s="268">
        <v>1269915</v>
      </c>
      <c r="C6" s="268">
        <v>817673</v>
      </c>
      <c r="D6" s="268">
        <v>76291</v>
      </c>
      <c r="E6" s="268">
        <v>741289</v>
      </c>
      <c r="F6" s="268">
        <v>5</v>
      </c>
      <c r="G6" s="268">
        <v>88</v>
      </c>
      <c r="H6" s="268">
        <v>452242</v>
      </c>
      <c r="I6" s="268">
        <v>430986</v>
      </c>
      <c r="J6" s="268">
        <v>486</v>
      </c>
      <c r="K6" s="268">
        <v>20770</v>
      </c>
    </row>
    <row r="7" spans="1:11" s="260" customFormat="1" ht="32.25" customHeight="1">
      <c r="A7" s="267" t="s">
        <v>244</v>
      </c>
      <c r="B7" s="268">
        <v>1282263</v>
      </c>
      <c r="C7" s="268">
        <v>842415</v>
      </c>
      <c r="D7" s="268">
        <v>79312</v>
      </c>
      <c r="E7" s="268">
        <v>763020</v>
      </c>
      <c r="F7" s="268">
        <v>3</v>
      </c>
      <c r="G7" s="268">
        <v>80</v>
      </c>
      <c r="H7" s="268">
        <v>439848</v>
      </c>
      <c r="I7" s="268">
        <v>419781</v>
      </c>
      <c r="J7" s="268">
        <v>494</v>
      </c>
      <c r="K7" s="268">
        <v>19573</v>
      </c>
    </row>
    <row r="8" spans="1:11" s="260" customFormat="1" ht="32.25" customHeight="1">
      <c r="A8" s="267" t="s">
        <v>284</v>
      </c>
      <c r="B8" s="268">
        <v>1576759</v>
      </c>
      <c r="C8" s="268">
        <v>953025</v>
      </c>
      <c r="D8" s="268">
        <v>82522</v>
      </c>
      <c r="E8" s="268">
        <v>856631</v>
      </c>
      <c r="F8" s="268">
        <v>66</v>
      </c>
      <c r="G8" s="268">
        <v>13806</v>
      </c>
      <c r="H8" s="268">
        <v>623734</v>
      </c>
      <c r="I8" s="268">
        <v>513550</v>
      </c>
      <c r="J8" s="268">
        <v>15703</v>
      </c>
      <c r="K8" s="268">
        <v>94481</v>
      </c>
    </row>
    <row r="9" spans="1:11" s="260" customFormat="1" ht="32.25" customHeight="1">
      <c r="A9" s="267" t="s">
        <v>283</v>
      </c>
      <c r="B9" s="268">
        <v>1612149</v>
      </c>
      <c r="C9" s="268">
        <v>980318</v>
      </c>
      <c r="D9" s="268">
        <v>85784</v>
      </c>
      <c r="E9" s="268">
        <v>880467</v>
      </c>
      <c r="F9" s="268">
        <v>66</v>
      </c>
      <c r="G9" s="268">
        <v>14001</v>
      </c>
      <c r="H9" s="268">
        <v>631831</v>
      </c>
      <c r="I9" s="268">
        <v>520864</v>
      </c>
      <c r="J9" s="268">
        <v>16386</v>
      </c>
      <c r="K9" s="268">
        <v>94581</v>
      </c>
    </row>
    <row r="10" spans="1:11" s="260" customFormat="1" ht="32.25" customHeight="1">
      <c r="A10" s="267" t="s">
        <v>646</v>
      </c>
      <c r="B10" s="268">
        <v>1650501</v>
      </c>
      <c r="C10" s="268">
        <v>1009703</v>
      </c>
      <c r="D10" s="268">
        <v>88825</v>
      </c>
      <c r="E10" s="268">
        <v>906495</v>
      </c>
      <c r="F10" s="268">
        <v>60</v>
      </c>
      <c r="G10" s="268">
        <v>14323</v>
      </c>
      <c r="H10" s="268">
        <v>640798</v>
      </c>
      <c r="I10" s="268">
        <v>528939</v>
      </c>
      <c r="J10" s="268">
        <v>17274</v>
      </c>
      <c r="K10" s="268">
        <v>94585</v>
      </c>
    </row>
    <row r="11" spans="1:13" s="260" customFormat="1" ht="32.25" customHeight="1">
      <c r="A11" s="269" t="s">
        <v>717</v>
      </c>
      <c r="B11" s="270">
        <f>SUM(B13:B14)</f>
        <v>1677969</v>
      </c>
      <c r="C11" s="270">
        <f aca="true" t="shared" si="0" ref="C11:K11">SUM(C13:C14)</f>
        <v>1029915</v>
      </c>
      <c r="D11" s="270">
        <f t="shared" si="0"/>
        <v>91278</v>
      </c>
      <c r="E11" s="270">
        <f t="shared" si="0"/>
        <v>923912</v>
      </c>
      <c r="F11" s="270">
        <f t="shared" si="0"/>
        <v>60</v>
      </c>
      <c r="G11" s="270">
        <f t="shared" si="0"/>
        <v>14665</v>
      </c>
      <c r="H11" s="270">
        <f t="shared" si="0"/>
        <v>648054</v>
      </c>
      <c r="I11" s="270">
        <f t="shared" si="0"/>
        <v>536096</v>
      </c>
      <c r="J11" s="270">
        <f t="shared" si="0"/>
        <v>17924</v>
      </c>
      <c r="K11" s="270">
        <f t="shared" si="0"/>
        <v>94034</v>
      </c>
      <c r="L11" s="271"/>
      <c r="M11" s="271"/>
    </row>
    <row r="12" spans="1:13" s="260" customFormat="1" ht="16.5" customHeight="1">
      <c r="A12" s="272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1"/>
      <c r="M12" s="271"/>
    </row>
    <row r="13" spans="1:13" s="260" customFormat="1" ht="32.25" customHeight="1">
      <c r="A13" s="267" t="s">
        <v>13</v>
      </c>
      <c r="B13" s="270">
        <f>SUM(H13+C13)</f>
        <v>1063177</v>
      </c>
      <c r="C13" s="270">
        <f>SUM(D13:G13)</f>
        <v>781812</v>
      </c>
      <c r="D13" s="273">
        <v>89818</v>
      </c>
      <c r="E13" s="273">
        <v>677301</v>
      </c>
      <c r="F13" s="273">
        <v>60</v>
      </c>
      <c r="G13" s="273">
        <v>14633</v>
      </c>
      <c r="H13" s="270">
        <f>SUM(I13:K13)</f>
        <v>281365</v>
      </c>
      <c r="I13" s="273">
        <v>176073</v>
      </c>
      <c r="J13" s="273">
        <v>17783</v>
      </c>
      <c r="K13" s="273">
        <v>87509</v>
      </c>
      <c r="L13" s="271"/>
      <c r="M13" s="271"/>
    </row>
    <row r="14" spans="1:13" s="260" customFormat="1" ht="32.25" customHeight="1">
      <c r="A14" s="274" t="s">
        <v>14</v>
      </c>
      <c r="B14" s="275">
        <f>SUM(H14+C14)</f>
        <v>614792</v>
      </c>
      <c r="C14" s="276">
        <f>SUM(D14:G14)</f>
        <v>248103</v>
      </c>
      <c r="D14" s="277">
        <v>1460</v>
      </c>
      <c r="E14" s="277">
        <v>246611</v>
      </c>
      <c r="F14" s="278">
        <v>0</v>
      </c>
      <c r="G14" s="277">
        <v>32</v>
      </c>
      <c r="H14" s="276">
        <f>SUM(I14:K14)</f>
        <v>366689</v>
      </c>
      <c r="I14" s="277">
        <v>360023</v>
      </c>
      <c r="J14" s="277">
        <v>141</v>
      </c>
      <c r="K14" s="277">
        <v>6525</v>
      </c>
      <c r="L14" s="271"/>
      <c r="M14" s="271"/>
    </row>
    <row r="15" spans="1:11" s="260" customFormat="1" ht="27.75" customHeight="1">
      <c r="A15" s="279" t="s">
        <v>613</v>
      </c>
      <c r="B15" s="268"/>
      <c r="C15" s="268"/>
      <c r="D15" s="268"/>
      <c r="E15" s="268"/>
      <c r="F15" s="280"/>
      <c r="G15" s="268"/>
      <c r="H15" s="268"/>
      <c r="I15" s="268"/>
      <c r="J15" s="268"/>
      <c r="K15" s="268"/>
    </row>
    <row r="16" spans="2:11" s="260" customFormat="1" ht="30" customHeight="1">
      <c r="B16" s="268"/>
      <c r="C16" s="268"/>
      <c r="D16" s="268"/>
      <c r="E16" s="268"/>
      <c r="F16" s="280"/>
      <c r="G16" s="268"/>
      <c r="H16" s="268"/>
      <c r="I16" s="268"/>
      <c r="J16" s="268"/>
      <c r="K16" s="268"/>
    </row>
    <row r="17" spans="1:11" s="260" customFormat="1" ht="30" customHeight="1">
      <c r="A17" s="281"/>
      <c r="B17" s="268"/>
      <c r="C17" s="268"/>
      <c r="D17" s="268"/>
      <c r="E17" s="268"/>
      <c r="F17" s="280"/>
      <c r="G17" s="268"/>
      <c r="H17" s="268"/>
      <c r="I17" s="268"/>
      <c r="J17" s="268"/>
      <c r="K17" s="268"/>
    </row>
    <row r="18" spans="1:11" s="260" customFormat="1" ht="30" customHeight="1">
      <c r="A18" s="281"/>
      <c r="B18" s="268"/>
      <c r="C18" s="268"/>
      <c r="D18" s="268"/>
      <c r="E18" s="268"/>
      <c r="F18" s="280"/>
      <c r="G18" s="268"/>
      <c r="H18" s="268"/>
      <c r="I18" s="268"/>
      <c r="J18" s="268"/>
      <c r="K18" s="268"/>
    </row>
    <row r="19" spans="1:11" s="260" customFormat="1" ht="30" customHeight="1">
      <c r="A19" s="281"/>
      <c r="B19" s="268"/>
      <c r="C19" s="268"/>
      <c r="D19" s="268"/>
      <c r="E19" s="268"/>
      <c r="F19" s="280"/>
      <c r="G19" s="268"/>
      <c r="H19" s="268"/>
      <c r="I19" s="268"/>
      <c r="J19" s="268"/>
      <c r="K19" s="268"/>
    </row>
    <row r="20" spans="1:11" s="260" customFormat="1" ht="30" customHeight="1">
      <c r="A20" s="281"/>
      <c r="B20" s="268"/>
      <c r="C20" s="268"/>
      <c r="D20" s="268"/>
      <c r="E20" s="268"/>
      <c r="F20" s="280"/>
      <c r="G20" s="268"/>
      <c r="H20" s="268"/>
      <c r="I20" s="268"/>
      <c r="J20" s="268"/>
      <c r="K20" s="268"/>
    </row>
    <row r="21" spans="1:11" s="260" customFormat="1" ht="30" customHeight="1">
      <c r="A21" s="281"/>
      <c r="B21" s="268"/>
      <c r="C21" s="268"/>
      <c r="D21" s="268"/>
      <c r="E21" s="268"/>
      <c r="F21" s="280"/>
      <c r="G21" s="268"/>
      <c r="H21" s="268"/>
      <c r="I21" s="268"/>
      <c r="J21" s="268"/>
      <c r="K21" s="268"/>
    </row>
    <row r="22" spans="1:10" ht="13.5">
      <c r="A22" s="282"/>
      <c r="B22" s="282"/>
      <c r="C22" s="282"/>
      <c r="D22" s="282"/>
      <c r="E22" s="282"/>
      <c r="F22" s="282"/>
      <c r="G22" s="282"/>
      <c r="H22" s="282"/>
      <c r="I22" s="282"/>
      <c r="J22" s="282"/>
    </row>
    <row r="23" spans="1:10" ht="13.5">
      <c r="A23" s="282"/>
      <c r="B23" s="282"/>
      <c r="C23" s="282"/>
      <c r="D23" s="282"/>
      <c r="E23" s="282"/>
      <c r="F23" s="282"/>
      <c r="G23" s="282"/>
      <c r="H23" s="282"/>
      <c r="I23" s="282"/>
      <c r="J23" s="282"/>
    </row>
    <row r="24" spans="1:10" ht="13.5">
      <c r="A24" s="282"/>
      <c r="B24" s="282"/>
      <c r="C24" s="282"/>
      <c r="D24" s="282"/>
      <c r="E24" s="282"/>
      <c r="F24" s="282"/>
      <c r="G24" s="282"/>
      <c r="H24" s="282"/>
      <c r="I24" s="282"/>
      <c r="J24" s="282"/>
    </row>
    <row r="25" spans="1:10" ht="13.5">
      <c r="A25" s="282"/>
      <c r="B25" s="282"/>
      <c r="C25" s="282"/>
      <c r="D25" s="282"/>
      <c r="E25" s="282"/>
      <c r="F25" s="282"/>
      <c r="G25" s="282"/>
      <c r="H25" s="282"/>
      <c r="I25" s="282"/>
      <c r="J25" s="282"/>
    </row>
  </sheetData>
  <sheetProtection/>
  <mergeCells count="4">
    <mergeCell ref="A4:A5"/>
    <mergeCell ref="B4:B5"/>
    <mergeCell ref="C4:G4"/>
    <mergeCell ref="H4:K4"/>
  </mergeCells>
  <printOptions/>
  <pageMargins left="1.45" right="0.75" top="1.11" bottom="0.76" header="0.5" footer="0.5"/>
  <pageSetup horizontalDpi="300" verticalDpi="3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" sqref="A13"/>
    </sheetView>
  </sheetViews>
  <sheetFormatPr defaultColWidth="8.88671875" defaultRowHeight="13.5"/>
  <cols>
    <col min="1" max="1" width="9.88671875" style="61" customWidth="1"/>
    <col min="2" max="19" width="7.3359375" style="61" customWidth="1"/>
    <col min="20" max="16384" width="8.88671875" style="61" customWidth="1"/>
  </cols>
  <sheetData>
    <row r="1" spans="3:12" s="164" customFormat="1" ht="16.5" customHeight="1">
      <c r="C1" s="174" t="s">
        <v>9</v>
      </c>
      <c r="D1" s="62" t="s">
        <v>395</v>
      </c>
      <c r="L1" s="174" t="s">
        <v>9</v>
      </c>
    </row>
    <row r="2" s="164" customFormat="1" ht="12"/>
    <row r="3" s="164" customFormat="1" ht="12"/>
    <row r="4" spans="1:12" s="104" customFormat="1" ht="30" customHeight="1">
      <c r="A4" s="175" t="s">
        <v>11</v>
      </c>
      <c r="L4" s="175" t="s">
        <v>9</v>
      </c>
    </row>
    <row r="5" spans="1:19" s="104" customFormat="1" ht="20.25" customHeight="1">
      <c r="A5" s="554" t="s">
        <v>384</v>
      </c>
      <c r="B5" s="553" t="s">
        <v>385</v>
      </c>
      <c r="C5" s="553"/>
      <c r="D5" s="553" t="s">
        <v>386</v>
      </c>
      <c r="E5" s="553"/>
      <c r="F5" s="553"/>
      <c r="G5" s="553"/>
      <c r="H5" s="553"/>
      <c r="I5" s="553"/>
      <c r="J5" s="553"/>
      <c r="K5" s="553"/>
      <c r="L5" s="553" t="s">
        <v>387</v>
      </c>
      <c r="M5" s="553"/>
      <c r="N5" s="553"/>
      <c r="O5" s="553"/>
      <c r="P5" s="553"/>
      <c r="Q5" s="553"/>
      <c r="R5" s="553"/>
      <c r="S5" s="551"/>
    </row>
    <row r="6" spans="1:19" s="104" customFormat="1" ht="21.75" customHeight="1">
      <c r="A6" s="552"/>
      <c r="B6" s="553"/>
      <c r="C6" s="553"/>
      <c r="D6" s="553" t="s">
        <v>388</v>
      </c>
      <c r="E6" s="553"/>
      <c r="F6" s="553" t="s">
        <v>389</v>
      </c>
      <c r="G6" s="553"/>
      <c r="H6" s="553" t="s">
        <v>390</v>
      </c>
      <c r="I6" s="553"/>
      <c r="J6" s="553" t="s">
        <v>391</v>
      </c>
      <c r="K6" s="553"/>
      <c r="L6" s="553" t="s">
        <v>388</v>
      </c>
      <c r="M6" s="553"/>
      <c r="N6" s="553" t="s">
        <v>392</v>
      </c>
      <c r="O6" s="553"/>
      <c r="P6" s="553" t="s">
        <v>393</v>
      </c>
      <c r="Q6" s="553"/>
      <c r="R6" s="553" t="s">
        <v>394</v>
      </c>
      <c r="S6" s="551"/>
    </row>
    <row r="7" spans="1:19" s="104" customFormat="1" ht="27" customHeight="1">
      <c r="A7" s="552"/>
      <c r="B7" s="113" t="s">
        <v>15</v>
      </c>
      <c r="C7" s="113" t="s">
        <v>16</v>
      </c>
      <c r="D7" s="113" t="s">
        <v>15</v>
      </c>
      <c r="E7" s="113" t="s">
        <v>16</v>
      </c>
      <c r="F7" s="113" t="s">
        <v>15</v>
      </c>
      <c r="G7" s="113" t="s">
        <v>16</v>
      </c>
      <c r="H7" s="113" t="s">
        <v>15</v>
      </c>
      <c r="I7" s="113" t="s">
        <v>16</v>
      </c>
      <c r="J7" s="113" t="s">
        <v>15</v>
      </c>
      <c r="K7" s="113" t="s">
        <v>16</v>
      </c>
      <c r="L7" s="113" t="s">
        <v>15</v>
      </c>
      <c r="M7" s="113" t="s">
        <v>16</v>
      </c>
      <c r="N7" s="113" t="s">
        <v>15</v>
      </c>
      <c r="O7" s="113" t="s">
        <v>16</v>
      </c>
      <c r="P7" s="113" t="s">
        <v>15</v>
      </c>
      <c r="Q7" s="113" t="s">
        <v>16</v>
      </c>
      <c r="R7" s="113" t="s">
        <v>15</v>
      </c>
      <c r="S7" s="111" t="s">
        <v>16</v>
      </c>
    </row>
    <row r="8" spans="1:19" s="104" customFormat="1" ht="33" customHeight="1">
      <c r="A8" s="165" t="s">
        <v>29</v>
      </c>
      <c r="B8" s="283">
        <v>261967</v>
      </c>
      <c r="C8" s="283">
        <v>118234</v>
      </c>
      <c r="D8" s="283">
        <v>178584</v>
      </c>
      <c r="E8" s="283">
        <v>80477</v>
      </c>
      <c r="F8" s="283">
        <v>11366</v>
      </c>
      <c r="G8" s="283">
        <v>3024</v>
      </c>
      <c r="H8" s="283">
        <v>167216</v>
      </c>
      <c r="I8" s="283">
        <v>77451</v>
      </c>
      <c r="J8" s="283">
        <v>2</v>
      </c>
      <c r="K8" s="283">
        <v>2</v>
      </c>
      <c r="L8" s="283">
        <v>83383</v>
      </c>
      <c r="M8" s="283">
        <v>37757</v>
      </c>
      <c r="N8" s="283">
        <v>70935</v>
      </c>
      <c r="O8" s="283">
        <v>32348</v>
      </c>
      <c r="P8" s="283">
        <v>4443</v>
      </c>
      <c r="Q8" s="283">
        <v>750</v>
      </c>
      <c r="R8" s="283">
        <v>8005</v>
      </c>
      <c r="S8" s="283">
        <v>4659</v>
      </c>
    </row>
    <row r="9" spans="1:19" s="104" customFormat="1" ht="33" customHeight="1">
      <c r="A9" s="165" t="s">
        <v>244</v>
      </c>
      <c r="B9" s="283">
        <v>169754</v>
      </c>
      <c r="C9" s="283">
        <v>88517</v>
      </c>
      <c r="D9" s="283">
        <v>114536</v>
      </c>
      <c r="E9" s="283">
        <v>59318</v>
      </c>
      <c r="F9" s="283">
        <v>9685</v>
      </c>
      <c r="G9" s="283">
        <v>2334</v>
      </c>
      <c r="H9" s="283">
        <v>104844</v>
      </c>
      <c r="I9" s="283">
        <v>56978</v>
      </c>
      <c r="J9" s="283">
        <v>7</v>
      </c>
      <c r="K9" s="283">
        <v>6</v>
      </c>
      <c r="L9" s="283">
        <v>55218</v>
      </c>
      <c r="M9" s="283">
        <v>29199</v>
      </c>
      <c r="N9" s="283">
        <v>45653</v>
      </c>
      <c r="O9" s="283">
        <v>24650</v>
      </c>
      <c r="P9" s="283">
        <v>3629</v>
      </c>
      <c r="Q9" s="283">
        <v>693</v>
      </c>
      <c r="R9" s="283">
        <v>5936</v>
      </c>
      <c r="S9" s="283">
        <v>3856</v>
      </c>
    </row>
    <row r="10" spans="1:19" s="104" customFormat="1" ht="33" customHeight="1">
      <c r="A10" s="165" t="s">
        <v>284</v>
      </c>
      <c r="B10" s="283">
        <v>159579</v>
      </c>
      <c r="C10" s="283">
        <v>96312</v>
      </c>
      <c r="D10" s="283">
        <v>104204</v>
      </c>
      <c r="E10" s="283">
        <v>62172</v>
      </c>
      <c r="F10" s="283">
        <v>7878</v>
      </c>
      <c r="G10" s="283">
        <v>2379</v>
      </c>
      <c r="H10" s="283">
        <v>96315</v>
      </c>
      <c r="I10" s="283">
        <v>59783</v>
      </c>
      <c r="J10" s="148">
        <v>11</v>
      </c>
      <c r="K10" s="148">
        <v>10</v>
      </c>
      <c r="L10" s="283">
        <v>55375</v>
      </c>
      <c r="M10" s="283">
        <v>34140</v>
      </c>
      <c r="N10" s="283">
        <v>44286</v>
      </c>
      <c r="O10" s="283">
        <v>27753</v>
      </c>
      <c r="P10" s="283">
        <v>3431</v>
      </c>
      <c r="Q10" s="283">
        <v>727</v>
      </c>
      <c r="R10" s="283">
        <v>7658</v>
      </c>
      <c r="S10" s="283">
        <v>5660</v>
      </c>
    </row>
    <row r="11" spans="1:19" s="104" customFormat="1" ht="33" customHeight="1">
      <c r="A11" s="165" t="s">
        <v>283</v>
      </c>
      <c r="B11" s="283">
        <v>172264</v>
      </c>
      <c r="C11" s="283">
        <v>106018</v>
      </c>
      <c r="D11" s="283">
        <v>111183</v>
      </c>
      <c r="E11" s="283">
        <v>68037</v>
      </c>
      <c r="F11" s="283">
        <v>8809</v>
      </c>
      <c r="G11" s="283">
        <v>3565</v>
      </c>
      <c r="H11" s="283">
        <v>102358</v>
      </c>
      <c r="I11" s="283">
        <v>64459</v>
      </c>
      <c r="J11" s="148">
        <v>16</v>
      </c>
      <c r="K11" s="148">
        <v>13</v>
      </c>
      <c r="L11" s="283">
        <v>61081</v>
      </c>
      <c r="M11" s="283">
        <v>37981</v>
      </c>
      <c r="N11" s="283">
        <v>49522</v>
      </c>
      <c r="O11" s="283">
        <v>31439</v>
      </c>
      <c r="P11" s="283">
        <v>3830</v>
      </c>
      <c r="Q11" s="283">
        <v>762</v>
      </c>
      <c r="R11" s="283">
        <v>7729</v>
      </c>
      <c r="S11" s="283">
        <v>5780</v>
      </c>
    </row>
    <row r="12" spans="1:19" s="104" customFormat="1" ht="33" customHeight="1">
      <c r="A12" s="165" t="s">
        <v>646</v>
      </c>
      <c r="B12" s="283">
        <v>153628</v>
      </c>
      <c r="C12" s="283">
        <v>101300</v>
      </c>
      <c r="D12" s="283">
        <v>94601</v>
      </c>
      <c r="E12" s="283">
        <v>62972</v>
      </c>
      <c r="F12" s="283">
        <v>7208</v>
      </c>
      <c r="G12" s="283">
        <v>2841</v>
      </c>
      <c r="H12" s="283">
        <v>87372</v>
      </c>
      <c r="I12" s="283">
        <v>60117</v>
      </c>
      <c r="J12" s="148">
        <v>21</v>
      </c>
      <c r="K12" s="148">
        <v>14</v>
      </c>
      <c r="L12" s="283">
        <v>59027</v>
      </c>
      <c r="M12" s="283">
        <v>38328</v>
      </c>
      <c r="N12" s="283">
        <v>45721</v>
      </c>
      <c r="O12" s="283">
        <v>31445</v>
      </c>
      <c r="P12" s="283">
        <v>4661</v>
      </c>
      <c r="Q12" s="283">
        <v>823</v>
      </c>
      <c r="R12" s="283">
        <v>8645</v>
      </c>
      <c r="S12" s="283">
        <v>6060</v>
      </c>
    </row>
    <row r="13" spans="1:19" s="104" customFormat="1" ht="33" customHeight="1">
      <c r="A13" s="165" t="s">
        <v>717</v>
      </c>
      <c r="B13" s="127">
        <f>SUM(B15:B16)</f>
        <v>136561</v>
      </c>
      <c r="C13" s="127">
        <f aca="true" t="shared" si="0" ref="C13:S13">SUM(C15:C16)</f>
        <v>95696</v>
      </c>
      <c r="D13" s="127">
        <f t="shared" si="0"/>
        <v>82815</v>
      </c>
      <c r="E13" s="127">
        <f t="shared" si="0"/>
        <v>58127</v>
      </c>
      <c r="F13" s="127">
        <f t="shared" si="0"/>
        <v>5497</v>
      </c>
      <c r="G13" s="127">
        <f t="shared" si="0"/>
        <v>1766</v>
      </c>
      <c r="H13" s="127">
        <f t="shared" si="0"/>
        <v>77313</v>
      </c>
      <c r="I13" s="127">
        <f t="shared" si="0"/>
        <v>56357</v>
      </c>
      <c r="J13" s="127">
        <f t="shared" si="0"/>
        <v>5</v>
      </c>
      <c r="K13" s="127">
        <f t="shared" si="0"/>
        <v>4</v>
      </c>
      <c r="L13" s="127">
        <f t="shared" si="0"/>
        <v>53746</v>
      </c>
      <c r="M13" s="127">
        <f t="shared" si="0"/>
        <v>37569</v>
      </c>
      <c r="N13" s="127">
        <f t="shared" si="0"/>
        <v>43810</v>
      </c>
      <c r="O13" s="127">
        <f t="shared" si="0"/>
        <v>31725</v>
      </c>
      <c r="P13" s="127">
        <f t="shared" si="0"/>
        <v>2788</v>
      </c>
      <c r="Q13" s="127">
        <f t="shared" si="0"/>
        <v>613</v>
      </c>
      <c r="R13" s="127">
        <f t="shared" si="0"/>
        <v>7148</v>
      </c>
      <c r="S13" s="127">
        <f t="shared" si="0"/>
        <v>5231</v>
      </c>
    </row>
    <row r="14" spans="1:19" s="104" customFormat="1" ht="8.25" customHeight="1">
      <c r="A14" s="165"/>
      <c r="B14" s="283"/>
      <c r="C14" s="283"/>
      <c r="D14" s="283"/>
      <c r="E14" s="283"/>
      <c r="F14" s="283"/>
      <c r="G14" s="283"/>
      <c r="H14" s="283"/>
      <c r="I14" s="283"/>
      <c r="J14" s="148"/>
      <c r="K14" s="148"/>
      <c r="L14" s="283"/>
      <c r="M14" s="283"/>
      <c r="N14" s="283"/>
      <c r="O14" s="283"/>
      <c r="P14" s="283"/>
      <c r="Q14" s="283"/>
      <c r="R14" s="283"/>
      <c r="S14" s="283"/>
    </row>
    <row r="15" spans="1:19" s="104" customFormat="1" ht="25.5" customHeight="1">
      <c r="A15" s="165" t="s">
        <v>242</v>
      </c>
      <c r="B15" s="168">
        <f>SUM(D15+L15)</f>
        <v>97206</v>
      </c>
      <c r="C15" s="168">
        <f>SUM(E15+M15)</f>
        <v>63771</v>
      </c>
      <c r="D15" s="127">
        <f>F15+H15+J15</f>
        <v>69768</v>
      </c>
      <c r="E15" s="127">
        <f>G15+I15+K15</f>
        <v>47161</v>
      </c>
      <c r="F15" s="283">
        <v>5469</v>
      </c>
      <c r="G15" s="283">
        <v>1755</v>
      </c>
      <c r="H15" s="283">
        <v>64294</v>
      </c>
      <c r="I15" s="283">
        <v>45402</v>
      </c>
      <c r="J15" s="148">
        <v>5</v>
      </c>
      <c r="K15" s="148">
        <v>4</v>
      </c>
      <c r="L15" s="168">
        <f>SUM(N15+P15+R15)</f>
        <v>27438</v>
      </c>
      <c r="M15" s="127">
        <f>O15+Q15+S15</f>
        <v>16610</v>
      </c>
      <c r="N15" s="283">
        <v>17967</v>
      </c>
      <c r="O15" s="283">
        <v>11050</v>
      </c>
      <c r="P15" s="283">
        <v>2774</v>
      </c>
      <c r="Q15" s="283">
        <v>608</v>
      </c>
      <c r="R15" s="283">
        <v>6697</v>
      </c>
      <c r="S15" s="283">
        <v>4952</v>
      </c>
    </row>
    <row r="16" spans="1:19" s="104" customFormat="1" ht="26.25" customHeight="1">
      <c r="A16" s="173" t="s">
        <v>243</v>
      </c>
      <c r="B16" s="157">
        <f>SUM(D16+L16)</f>
        <v>39355</v>
      </c>
      <c r="C16" s="159">
        <f>SUM(E16+M16)</f>
        <v>31925</v>
      </c>
      <c r="D16" s="159">
        <f>F16+H16+J16</f>
        <v>13047</v>
      </c>
      <c r="E16" s="159">
        <f>G16+I16+K16</f>
        <v>10966</v>
      </c>
      <c r="F16" s="158">
        <v>28</v>
      </c>
      <c r="G16" s="158">
        <v>11</v>
      </c>
      <c r="H16" s="158">
        <v>13019</v>
      </c>
      <c r="I16" s="158">
        <v>10955</v>
      </c>
      <c r="J16" s="158">
        <v>0</v>
      </c>
      <c r="K16" s="158">
        <v>0</v>
      </c>
      <c r="L16" s="159">
        <f>SUM(N16+P16+R16)</f>
        <v>26308</v>
      </c>
      <c r="M16" s="159">
        <f>O16+Q16+S16</f>
        <v>20959</v>
      </c>
      <c r="N16" s="158">
        <v>25843</v>
      </c>
      <c r="O16" s="158">
        <v>20675</v>
      </c>
      <c r="P16" s="158">
        <v>14</v>
      </c>
      <c r="Q16" s="158">
        <v>5</v>
      </c>
      <c r="R16" s="158">
        <v>451</v>
      </c>
      <c r="S16" s="158">
        <v>279</v>
      </c>
    </row>
    <row r="17" spans="1:19" s="164" customFormat="1" ht="21.75" customHeight="1">
      <c r="A17" s="174" t="s">
        <v>613</v>
      </c>
      <c r="Q17" s="174" t="s">
        <v>9</v>
      </c>
      <c r="R17" s="174" t="s">
        <v>12</v>
      </c>
      <c r="S17" s="174" t="s">
        <v>9</v>
      </c>
    </row>
    <row r="18" spans="2:3" ht="13.5">
      <c r="B18" s="223" t="s">
        <v>9</v>
      </c>
      <c r="C18" s="223" t="s">
        <v>9</v>
      </c>
    </row>
    <row r="19" ht="13.5">
      <c r="B19" s="223" t="s">
        <v>9</v>
      </c>
    </row>
  </sheetData>
  <sheetProtection/>
  <mergeCells count="12">
    <mergeCell ref="A5:A7"/>
    <mergeCell ref="B5:C6"/>
    <mergeCell ref="D5:K5"/>
    <mergeCell ref="L5:S5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46" right="0.43" top="0.94" bottom="1" header="0.5" footer="0.5"/>
  <pageSetup horizontalDpi="300" verticalDpi="3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8.88671875" defaultRowHeight="13.5"/>
  <cols>
    <col min="1" max="1" width="13.4453125" style="61" customWidth="1"/>
    <col min="2" max="8" width="7.3359375" style="61" customWidth="1"/>
    <col min="9" max="17" width="7.77734375" style="61" customWidth="1"/>
    <col min="18" max="18" width="5.77734375" style="61" customWidth="1"/>
    <col min="19" max="16384" width="8.88671875" style="61" customWidth="1"/>
  </cols>
  <sheetData>
    <row r="1" spans="3:14" s="27" customFormat="1" ht="20.25" customHeight="1">
      <c r="C1" s="62" t="s">
        <v>223</v>
      </c>
      <c r="D1" s="62"/>
      <c r="E1" s="62"/>
      <c r="F1" s="62"/>
      <c r="J1" s="58" t="s">
        <v>9</v>
      </c>
      <c r="K1" s="58" t="s">
        <v>12</v>
      </c>
      <c r="L1" s="58" t="s">
        <v>9</v>
      </c>
      <c r="M1" s="58" t="s">
        <v>9</v>
      </c>
      <c r="N1" s="58" t="s">
        <v>9</v>
      </c>
    </row>
    <row r="2" s="27" customFormat="1" ht="13.5"/>
    <row r="3" s="27" customFormat="1" ht="18.75" customHeight="1">
      <c r="A3" s="27" t="s">
        <v>555</v>
      </c>
    </row>
    <row r="4" spans="1:18" s="38" customFormat="1" ht="19.5" customHeight="1">
      <c r="A4" s="526" t="s">
        <v>556</v>
      </c>
      <c r="B4" s="536" t="s">
        <v>557</v>
      </c>
      <c r="C4" s="514"/>
      <c r="D4" s="514"/>
      <c r="E4" s="514"/>
      <c r="F4" s="514"/>
      <c r="G4" s="514"/>
      <c r="H4" s="514"/>
      <c r="I4" s="514" t="s">
        <v>108</v>
      </c>
      <c r="J4" s="514" t="s">
        <v>109</v>
      </c>
      <c r="K4" s="536" t="s">
        <v>558</v>
      </c>
      <c r="L4" s="514"/>
      <c r="M4" s="514"/>
      <c r="N4" s="518" t="s">
        <v>559</v>
      </c>
      <c r="O4" s="514" t="s">
        <v>560</v>
      </c>
      <c r="P4" s="514"/>
      <c r="Q4" s="525" t="s">
        <v>561</v>
      </c>
      <c r="R4" s="88"/>
    </row>
    <row r="5" spans="1:18" s="38" customFormat="1" ht="19.5" customHeight="1">
      <c r="A5" s="526"/>
      <c r="B5" s="583"/>
      <c r="C5" s="514" t="s">
        <v>110</v>
      </c>
      <c r="D5" s="514" t="s">
        <v>111</v>
      </c>
      <c r="E5" s="514" t="s">
        <v>562</v>
      </c>
      <c r="F5" s="514" t="s">
        <v>112</v>
      </c>
      <c r="G5" s="514" t="s">
        <v>113</v>
      </c>
      <c r="H5" s="518" t="s">
        <v>766</v>
      </c>
      <c r="I5" s="514"/>
      <c r="J5" s="514" t="s">
        <v>9</v>
      </c>
      <c r="K5" s="583"/>
      <c r="L5" s="514" t="s">
        <v>114</v>
      </c>
      <c r="M5" s="514" t="s">
        <v>115</v>
      </c>
      <c r="N5" s="518"/>
      <c r="O5" s="514" t="s">
        <v>116</v>
      </c>
      <c r="P5" s="514" t="s">
        <v>117</v>
      </c>
      <c r="Q5" s="525"/>
      <c r="R5" s="88"/>
    </row>
    <row r="6" spans="1:18" s="38" customFormat="1" ht="19.5" customHeight="1">
      <c r="A6" s="526"/>
      <c r="B6" s="514"/>
      <c r="C6" s="514"/>
      <c r="D6" s="514"/>
      <c r="E6" s="514"/>
      <c r="F6" s="514"/>
      <c r="G6" s="514"/>
      <c r="H6" s="518"/>
      <c r="I6" s="514"/>
      <c r="J6" s="514"/>
      <c r="K6" s="514"/>
      <c r="L6" s="514"/>
      <c r="M6" s="514"/>
      <c r="N6" s="518"/>
      <c r="O6" s="514"/>
      <c r="P6" s="514"/>
      <c r="Q6" s="525"/>
      <c r="R6" s="88"/>
    </row>
    <row r="7" spans="1:18" s="38" customFormat="1" ht="24" customHeight="1">
      <c r="A7" s="44" t="s">
        <v>29</v>
      </c>
      <c r="B7" s="93">
        <v>133</v>
      </c>
      <c r="C7" s="93">
        <v>84</v>
      </c>
      <c r="D7" s="93">
        <v>2</v>
      </c>
      <c r="E7" s="93">
        <v>8</v>
      </c>
      <c r="F7" s="93">
        <v>2</v>
      </c>
      <c r="G7" s="200">
        <v>0</v>
      </c>
      <c r="H7" s="93">
        <v>37</v>
      </c>
      <c r="I7" s="93">
        <v>1627</v>
      </c>
      <c r="J7" s="93">
        <v>561</v>
      </c>
      <c r="K7" s="93">
        <v>1440</v>
      </c>
      <c r="L7" s="93">
        <v>1312</v>
      </c>
      <c r="M7" s="93">
        <v>128</v>
      </c>
      <c r="N7" s="93">
        <v>800</v>
      </c>
      <c r="O7" s="93">
        <v>132</v>
      </c>
      <c r="P7" s="93">
        <v>563</v>
      </c>
      <c r="Q7" s="93">
        <v>1104</v>
      </c>
      <c r="R7" s="93"/>
    </row>
    <row r="8" spans="1:18" s="38" customFormat="1" ht="24" customHeight="1">
      <c r="A8" s="44" t="s">
        <v>244</v>
      </c>
      <c r="B8" s="93">
        <v>129</v>
      </c>
      <c r="C8" s="93">
        <v>84</v>
      </c>
      <c r="D8" s="93">
        <v>1</v>
      </c>
      <c r="E8" s="93">
        <v>7</v>
      </c>
      <c r="F8" s="93">
        <v>2</v>
      </c>
      <c r="G8" s="93">
        <v>0</v>
      </c>
      <c r="H8" s="93">
        <v>35</v>
      </c>
      <c r="I8" s="93">
        <v>1613</v>
      </c>
      <c r="J8" s="93">
        <v>497</v>
      </c>
      <c r="K8" s="93">
        <v>1232</v>
      </c>
      <c r="L8" s="93">
        <v>1142</v>
      </c>
      <c r="M8" s="93">
        <v>90</v>
      </c>
      <c r="N8" s="93">
        <v>954</v>
      </c>
      <c r="O8" s="93">
        <v>136</v>
      </c>
      <c r="P8" s="93">
        <v>551</v>
      </c>
      <c r="Q8" s="93">
        <v>1132</v>
      </c>
      <c r="R8" s="93"/>
    </row>
    <row r="9" spans="1:18" s="38" customFormat="1" ht="24" customHeight="1">
      <c r="A9" s="44" t="s">
        <v>284</v>
      </c>
      <c r="B9" s="93">
        <v>129</v>
      </c>
      <c r="C9" s="93">
        <v>86</v>
      </c>
      <c r="D9" s="93">
        <v>0</v>
      </c>
      <c r="E9" s="93">
        <v>7</v>
      </c>
      <c r="F9" s="93">
        <v>2</v>
      </c>
      <c r="G9" s="93">
        <v>0</v>
      </c>
      <c r="H9" s="93">
        <v>34</v>
      </c>
      <c r="I9" s="93">
        <v>1604</v>
      </c>
      <c r="J9" s="93">
        <v>566</v>
      </c>
      <c r="K9" s="93">
        <v>1217</v>
      </c>
      <c r="L9" s="93">
        <v>1122</v>
      </c>
      <c r="M9" s="93">
        <v>95</v>
      </c>
      <c r="N9" s="93">
        <v>990</v>
      </c>
      <c r="O9" s="93">
        <v>136</v>
      </c>
      <c r="P9" s="93">
        <v>549</v>
      </c>
      <c r="Q9" s="93">
        <v>913</v>
      </c>
      <c r="R9" s="93"/>
    </row>
    <row r="10" spans="1:18" s="38" customFormat="1" ht="24" customHeight="1">
      <c r="A10" s="44" t="s">
        <v>283</v>
      </c>
      <c r="B10" s="93">
        <v>131</v>
      </c>
      <c r="C10" s="93">
        <v>88</v>
      </c>
      <c r="D10" s="93">
        <v>0</v>
      </c>
      <c r="E10" s="93">
        <v>7</v>
      </c>
      <c r="F10" s="93">
        <v>2</v>
      </c>
      <c r="G10" s="93">
        <v>0</v>
      </c>
      <c r="H10" s="93">
        <v>34</v>
      </c>
      <c r="I10" s="93">
        <v>1595</v>
      </c>
      <c r="J10" s="93">
        <v>669</v>
      </c>
      <c r="K10" s="432">
        <v>1182</v>
      </c>
      <c r="L10" s="432">
        <v>1095</v>
      </c>
      <c r="M10" s="432">
        <v>87</v>
      </c>
      <c r="N10" s="432">
        <v>877</v>
      </c>
      <c r="O10" s="432">
        <v>149</v>
      </c>
      <c r="P10" s="432">
        <v>549</v>
      </c>
      <c r="Q10" s="432">
        <v>877</v>
      </c>
      <c r="R10" s="432"/>
    </row>
    <row r="11" spans="1:18" s="38" customFormat="1" ht="24" customHeight="1">
      <c r="A11" s="44" t="s">
        <v>646</v>
      </c>
      <c r="B11" s="93">
        <v>131</v>
      </c>
      <c r="C11" s="93">
        <v>88</v>
      </c>
      <c r="D11" s="93">
        <v>0</v>
      </c>
      <c r="E11" s="93">
        <v>7</v>
      </c>
      <c r="F11" s="93">
        <v>2</v>
      </c>
      <c r="G11" s="93">
        <v>0</v>
      </c>
      <c r="H11" s="93">
        <v>34</v>
      </c>
      <c r="I11" s="93">
        <v>1593</v>
      </c>
      <c r="J11" s="93">
        <v>674</v>
      </c>
      <c r="K11" s="432">
        <v>1154</v>
      </c>
      <c r="L11" s="432">
        <v>1072</v>
      </c>
      <c r="M11" s="432">
        <v>82</v>
      </c>
      <c r="N11" s="432">
        <v>872</v>
      </c>
      <c r="O11" s="432">
        <v>170</v>
      </c>
      <c r="P11" s="432">
        <v>545</v>
      </c>
      <c r="Q11" s="432">
        <v>847</v>
      </c>
      <c r="R11" s="432"/>
    </row>
    <row r="12" spans="1:18" s="38" customFormat="1" ht="24" customHeight="1">
      <c r="A12" s="44" t="s">
        <v>717</v>
      </c>
      <c r="B12" s="93">
        <f>SUM(B14:B22)</f>
        <v>136</v>
      </c>
      <c r="C12" s="93">
        <f aca="true" t="shared" si="0" ref="C12:Q12">SUM(C14:C22)</f>
        <v>88</v>
      </c>
      <c r="D12" s="93">
        <f t="shared" si="0"/>
        <v>0</v>
      </c>
      <c r="E12" s="93">
        <f t="shared" si="0"/>
        <v>7</v>
      </c>
      <c r="F12" s="93">
        <f t="shared" si="0"/>
        <v>2</v>
      </c>
      <c r="G12" s="93">
        <f t="shared" si="0"/>
        <v>5</v>
      </c>
      <c r="H12" s="93">
        <f t="shared" si="0"/>
        <v>34</v>
      </c>
      <c r="I12" s="93">
        <f t="shared" si="0"/>
        <v>1487</v>
      </c>
      <c r="J12" s="93">
        <f t="shared" si="0"/>
        <v>666</v>
      </c>
      <c r="K12" s="93">
        <f t="shared" si="0"/>
        <v>1146</v>
      </c>
      <c r="L12" s="93">
        <f t="shared" si="0"/>
        <v>1068</v>
      </c>
      <c r="M12" s="93">
        <f t="shared" si="0"/>
        <v>78</v>
      </c>
      <c r="N12" s="93">
        <f t="shared" si="0"/>
        <v>807</v>
      </c>
      <c r="O12" s="93">
        <f t="shared" si="0"/>
        <v>170</v>
      </c>
      <c r="P12" s="93">
        <f t="shared" si="0"/>
        <v>563</v>
      </c>
      <c r="Q12" s="93">
        <f t="shared" si="0"/>
        <v>734</v>
      </c>
      <c r="R12" s="93"/>
    </row>
    <row r="13" spans="1:18" s="38" customFormat="1" ht="6.75" customHeight="1">
      <c r="A13" s="181"/>
      <c r="B13" s="43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</row>
    <row r="14" spans="1:18" s="38" customFormat="1" ht="24" customHeight="1">
      <c r="A14" s="44" t="s">
        <v>563</v>
      </c>
      <c r="B14" s="93">
        <f>SUM(C14:H14)</f>
        <v>11</v>
      </c>
      <c r="C14" s="93">
        <v>10</v>
      </c>
      <c r="D14" s="93">
        <v>0</v>
      </c>
      <c r="E14" s="93">
        <v>0</v>
      </c>
      <c r="F14" s="93">
        <v>0</v>
      </c>
      <c r="G14" s="93">
        <v>0</v>
      </c>
      <c r="H14" s="93">
        <v>1</v>
      </c>
      <c r="I14" s="93">
        <v>200</v>
      </c>
      <c r="J14" s="93">
        <v>102</v>
      </c>
      <c r="K14" s="93">
        <f aca="true" t="shared" si="1" ref="K14:K20">SUM(L14:M14)</f>
        <v>256</v>
      </c>
      <c r="L14" s="93">
        <v>241</v>
      </c>
      <c r="M14" s="93">
        <v>15</v>
      </c>
      <c r="N14" s="93">
        <v>300</v>
      </c>
      <c r="O14" s="93">
        <v>31</v>
      </c>
      <c r="P14" s="93">
        <v>79</v>
      </c>
      <c r="Q14" s="93">
        <v>63</v>
      </c>
      <c r="R14" s="93"/>
    </row>
    <row r="15" spans="1:18" s="38" customFormat="1" ht="24" customHeight="1">
      <c r="A15" s="44" t="s">
        <v>118</v>
      </c>
      <c r="B15" s="93">
        <f aca="true" t="shared" si="2" ref="B15:B22">SUM(C15:H15)</f>
        <v>19</v>
      </c>
      <c r="C15" s="93">
        <v>11</v>
      </c>
      <c r="D15" s="93">
        <v>0</v>
      </c>
      <c r="E15" s="93">
        <v>1</v>
      </c>
      <c r="F15" s="93">
        <v>0</v>
      </c>
      <c r="G15" s="93">
        <v>2</v>
      </c>
      <c r="H15" s="93">
        <v>5</v>
      </c>
      <c r="I15" s="93">
        <v>174</v>
      </c>
      <c r="J15" s="93">
        <v>86</v>
      </c>
      <c r="K15" s="93">
        <f t="shared" si="1"/>
        <v>155</v>
      </c>
      <c r="L15" s="93">
        <v>143</v>
      </c>
      <c r="M15" s="93">
        <v>12</v>
      </c>
      <c r="N15" s="93">
        <v>95</v>
      </c>
      <c r="O15" s="93">
        <v>18</v>
      </c>
      <c r="P15" s="93">
        <v>79</v>
      </c>
      <c r="Q15" s="93">
        <v>95</v>
      </c>
      <c r="R15" s="93"/>
    </row>
    <row r="16" spans="1:18" s="38" customFormat="1" ht="24" customHeight="1">
      <c r="A16" s="44" t="s">
        <v>119</v>
      </c>
      <c r="B16" s="93">
        <f t="shared" si="2"/>
        <v>13</v>
      </c>
      <c r="C16" s="93">
        <v>8</v>
      </c>
      <c r="D16" s="93">
        <v>0</v>
      </c>
      <c r="E16" s="93">
        <v>0</v>
      </c>
      <c r="F16" s="93">
        <v>0</v>
      </c>
      <c r="G16" s="93">
        <v>0</v>
      </c>
      <c r="H16" s="93">
        <v>5</v>
      </c>
      <c r="I16" s="93">
        <v>126</v>
      </c>
      <c r="J16" s="93">
        <v>61</v>
      </c>
      <c r="K16" s="93">
        <f t="shared" si="1"/>
        <v>121</v>
      </c>
      <c r="L16" s="93">
        <v>117</v>
      </c>
      <c r="M16" s="93">
        <v>4</v>
      </c>
      <c r="N16" s="93">
        <v>28</v>
      </c>
      <c r="O16" s="93">
        <v>18</v>
      </c>
      <c r="P16" s="93">
        <v>50</v>
      </c>
      <c r="Q16" s="93">
        <v>74</v>
      </c>
      <c r="R16" s="93"/>
    </row>
    <row r="17" spans="1:18" s="38" customFormat="1" ht="24" customHeight="1">
      <c r="A17" s="44" t="s">
        <v>120</v>
      </c>
      <c r="B17" s="93">
        <f t="shared" si="2"/>
        <v>21</v>
      </c>
      <c r="C17" s="93">
        <v>14</v>
      </c>
      <c r="D17" s="93">
        <v>0</v>
      </c>
      <c r="E17" s="93">
        <v>0</v>
      </c>
      <c r="F17" s="93">
        <v>1</v>
      </c>
      <c r="G17" s="93">
        <v>0</v>
      </c>
      <c r="H17" s="93">
        <v>6</v>
      </c>
      <c r="I17" s="93">
        <v>215</v>
      </c>
      <c r="J17" s="93">
        <v>124</v>
      </c>
      <c r="K17" s="93">
        <f t="shared" si="1"/>
        <v>129</v>
      </c>
      <c r="L17" s="93">
        <v>129</v>
      </c>
      <c r="M17" s="93">
        <v>0</v>
      </c>
      <c r="N17" s="93">
        <v>116</v>
      </c>
      <c r="O17" s="93">
        <v>29</v>
      </c>
      <c r="P17" s="93">
        <v>101</v>
      </c>
      <c r="Q17" s="93">
        <v>95</v>
      </c>
      <c r="R17" s="93"/>
    </row>
    <row r="18" spans="1:18" s="38" customFormat="1" ht="24" customHeight="1">
      <c r="A18" s="44" t="s">
        <v>121</v>
      </c>
      <c r="B18" s="93">
        <f t="shared" si="2"/>
        <v>29</v>
      </c>
      <c r="C18" s="93">
        <v>20</v>
      </c>
      <c r="D18" s="93">
        <v>0</v>
      </c>
      <c r="E18" s="93">
        <v>2</v>
      </c>
      <c r="F18" s="93">
        <v>0</v>
      </c>
      <c r="G18" s="93">
        <v>1</v>
      </c>
      <c r="H18" s="93">
        <v>6</v>
      </c>
      <c r="I18" s="93">
        <v>293</v>
      </c>
      <c r="J18" s="93">
        <v>155</v>
      </c>
      <c r="K18" s="93">
        <f t="shared" si="1"/>
        <v>308</v>
      </c>
      <c r="L18" s="93">
        <v>286</v>
      </c>
      <c r="M18" s="93">
        <v>22</v>
      </c>
      <c r="N18" s="93">
        <v>100</v>
      </c>
      <c r="O18" s="93">
        <v>40</v>
      </c>
      <c r="P18" s="93">
        <v>128</v>
      </c>
      <c r="Q18" s="93">
        <v>208</v>
      </c>
      <c r="R18" s="93"/>
    </row>
    <row r="19" spans="1:18" s="38" customFormat="1" ht="24" customHeight="1">
      <c r="A19" s="181" t="s">
        <v>564</v>
      </c>
      <c r="B19" s="93">
        <f t="shared" si="2"/>
        <v>24</v>
      </c>
      <c r="C19" s="93">
        <v>13</v>
      </c>
      <c r="D19" s="93">
        <v>0</v>
      </c>
      <c r="E19" s="93">
        <v>2</v>
      </c>
      <c r="F19" s="93">
        <v>1</v>
      </c>
      <c r="G19" s="93">
        <v>2</v>
      </c>
      <c r="H19" s="93">
        <v>6</v>
      </c>
      <c r="I19" s="93">
        <v>234</v>
      </c>
      <c r="J19" s="93">
        <v>115</v>
      </c>
      <c r="K19" s="93">
        <f t="shared" si="1"/>
        <v>129</v>
      </c>
      <c r="L19" s="93">
        <v>129</v>
      </c>
      <c r="M19" s="93">
        <v>0</v>
      </c>
      <c r="N19" s="93">
        <v>150</v>
      </c>
      <c r="O19" s="93">
        <v>23</v>
      </c>
      <c r="P19" s="93">
        <v>105</v>
      </c>
      <c r="Q19" s="93">
        <v>125</v>
      </c>
      <c r="R19" s="93"/>
    </row>
    <row r="20" spans="1:18" s="38" customFormat="1" ht="24" customHeight="1">
      <c r="A20" s="44" t="s">
        <v>122</v>
      </c>
      <c r="B20" s="93">
        <f t="shared" si="2"/>
        <v>12</v>
      </c>
      <c r="C20" s="93">
        <v>7</v>
      </c>
      <c r="D20" s="93">
        <v>0</v>
      </c>
      <c r="E20" s="93">
        <v>0</v>
      </c>
      <c r="F20" s="93">
        <v>0</v>
      </c>
      <c r="G20" s="93">
        <v>0</v>
      </c>
      <c r="H20" s="93">
        <v>5</v>
      </c>
      <c r="I20" s="93">
        <v>53</v>
      </c>
      <c r="J20" s="93">
        <v>0</v>
      </c>
      <c r="K20" s="93">
        <f t="shared" si="1"/>
        <v>0</v>
      </c>
      <c r="L20" s="93">
        <v>0</v>
      </c>
      <c r="M20" s="93">
        <v>0</v>
      </c>
      <c r="N20" s="93">
        <v>0</v>
      </c>
      <c r="O20" s="93">
        <v>5</v>
      </c>
      <c r="P20" s="93">
        <v>0</v>
      </c>
      <c r="Q20" s="93">
        <v>60</v>
      </c>
      <c r="R20" s="93"/>
    </row>
    <row r="21" spans="1:18" s="73" customFormat="1" ht="24" customHeight="1">
      <c r="A21" s="44" t="s">
        <v>123</v>
      </c>
      <c r="B21" s="434">
        <f t="shared" si="2"/>
        <v>6</v>
      </c>
      <c r="C21" s="93">
        <v>4</v>
      </c>
      <c r="D21" s="93">
        <v>0</v>
      </c>
      <c r="E21" s="93">
        <v>2</v>
      </c>
      <c r="F21" s="93">
        <v>0</v>
      </c>
      <c r="G21" s="93">
        <v>0</v>
      </c>
      <c r="H21" s="93">
        <v>0</v>
      </c>
      <c r="I21" s="93">
        <v>55</v>
      </c>
      <c r="J21" s="93">
        <v>23</v>
      </c>
      <c r="K21" s="93">
        <f>SUM(L21:M21)</f>
        <v>48</v>
      </c>
      <c r="L21" s="93">
        <v>23</v>
      </c>
      <c r="M21" s="93">
        <v>25</v>
      </c>
      <c r="N21" s="93">
        <v>18</v>
      </c>
      <c r="O21" s="93">
        <v>6</v>
      </c>
      <c r="P21" s="93">
        <v>21</v>
      </c>
      <c r="Q21" s="93">
        <v>14</v>
      </c>
      <c r="R21" s="93"/>
    </row>
    <row r="22" spans="1:18" s="38" customFormat="1" ht="24" customHeight="1">
      <c r="A22" s="52" t="s">
        <v>565</v>
      </c>
      <c r="B22" s="291">
        <f t="shared" si="2"/>
        <v>1</v>
      </c>
      <c r="C22" s="202">
        <v>1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137</v>
      </c>
      <c r="J22" s="202">
        <v>0</v>
      </c>
      <c r="K22" s="202">
        <f>SUM(L22:M22)</f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93"/>
    </row>
    <row r="23" spans="1:18" s="27" customFormat="1" ht="20.25" customHeight="1">
      <c r="A23" s="58" t="s">
        <v>767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</row>
    <row r="24" ht="15.75" customHeight="1">
      <c r="A24" s="58" t="s">
        <v>566</v>
      </c>
    </row>
    <row r="25" ht="18" customHeight="1"/>
  </sheetData>
  <sheetProtection/>
  <mergeCells count="20">
    <mergeCell ref="N4:N6"/>
    <mergeCell ref="L5:L6"/>
    <mergeCell ref="M5:M6"/>
    <mergeCell ref="H5:H6"/>
    <mergeCell ref="K5:K6"/>
    <mergeCell ref="A4:A6"/>
    <mergeCell ref="B4:H4"/>
    <mergeCell ref="I4:I6"/>
    <mergeCell ref="J4:J6"/>
    <mergeCell ref="K4:M4"/>
    <mergeCell ref="O5:O6"/>
    <mergeCell ref="P5:P6"/>
    <mergeCell ref="O4:P4"/>
    <mergeCell ref="Q4:Q6"/>
    <mergeCell ref="B5:B6"/>
    <mergeCell ref="C5:C6"/>
    <mergeCell ref="D5:D6"/>
    <mergeCell ref="E5:E6"/>
    <mergeCell ref="F5:F6"/>
    <mergeCell ref="G5:G6"/>
  </mergeCells>
  <printOptions/>
  <pageMargins left="0.27" right="0.35" top="1.02" bottom="1" header="0.69" footer="0.5"/>
  <pageSetup horizontalDpi="300" verticalDpi="3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8.88671875" defaultRowHeight="13.5"/>
  <cols>
    <col min="1" max="9" width="15.77734375" style="61" customWidth="1"/>
    <col min="10" max="16384" width="8.88671875" style="61" customWidth="1"/>
  </cols>
  <sheetData>
    <row r="1" spans="2:4" s="27" customFormat="1" ht="18.75">
      <c r="B1" s="98" t="s">
        <v>224</v>
      </c>
      <c r="C1" s="58"/>
      <c r="D1" s="58"/>
    </row>
    <row r="2" spans="2:8" s="27" customFormat="1" ht="13.5">
      <c r="B2" s="58" t="s">
        <v>9</v>
      </c>
      <c r="C2" s="58" t="s">
        <v>9</v>
      </c>
      <c r="D2" s="58" t="s">
        <v>9</v>
      </c>
      <c r="F2" s="58" t="s">
        <v>9</v>
      </c>
      <c r="H2" s="58" t="s">
        <v>9</v>
      </c>
    </row>
    <row r="3" s="27" customFormat="1" ht="13.5"/>
    <row r="4" spans="1:9" s="285" customFormat="1" ht="20.25" customHeight="1">
      <c r="A4" s="284" t="s">
        <v>124</v>
      </c>
      <c r="I4" s="286" t="s">
        <v>9</v>
      </c>
    </row>
    <row r="5" spans="1:9" s="198" customFormat="1" ht="19.5" customHeight="1">
      <c r="A5" s="584" t="s">
        <v>567</v>
      </c>
      <c r="B5" s="585" t="s">
        <v>568</v>
      </c>
      <c r="C5" s="585"/>
      <c r="D5" s="585" t="s">
        <v>569</v>
      </c>
      <c r="E5" s="585"/>
      <c r="F5" s="585" t="s">
        <v>768</v>
      </c>
      <c r="G5" s="585"/>
      <c r="H5" s="585" t="s">
        <v>769</v>
      </c>
      <c r="I5" s="586"/>
    </row>
    <row r="6" spans="1:9" s="198" customFormat="1" ht="19.5" customHeight="1">
      <c r="A6" s="584"/>
      <c r="B6" s="287" t="s">
        <v>125</v>
      </c>
      <c r="C6" s="287" t="s">
        <v>126</v>
      </c>
      <c r="D6" s="287" t="s">
        <v>125</v>
      </c>
      <c r="E6" s="287" t="s">
        <v>126</v>
      </c>
      <c r="F6" s="287" t="s">
        <v>125</v>
      </c>
      <c r="G6" s="287" t="s">
        <v>126</v>
      </c>
      <c r="H6" s="287" t="s">
        <v>125</v>
      </c>
      <c r="I6" s="288" t="s">
        <v>126</v>
      </c>
    </row>
    <row r="7" spans="1:9" s="198" customFormat="1" ht="22.5" customHeight="1">
      <c r="A7" s="289" t="s">
        <v>29</v>
      </c>
      <c r="B7" s="93">
        <v>52771826</v>
      </c>
      <c r="C7" s="93">
        <v>5939142</v>
      </c>
      <c r="D7" s="93">
        <v>23974354</v>
      </c>
      <c r="E7" s="93">
        <v>273186</v>
      </c>
      <c r="F7" s="93">
        <v>19866594</v>
      </c>
      <c r="G7" s="93">
        <v>42389</v>
      </c>
      <c r="H7" s="93">
        <v>8930878</v>
      </c>
      <c r="I7" s="93">
        <v>5623568</v>
      </c>
    </row>
    <row r="8" spans="1:9" s="198" customFormat="1" ht="22.5" customHeight="1">
      <c r="A8" s="289" t="s">
        <v>244</v>
      </c>
      <c r="B8" s="93">
        <v>56052754</v>
      </c>
      <c r="C8" s="93">
        <v>5999254</v>
      </c>
      <c r="D8" s="93">
        <v>24894157</v>
      </c>
      <c r="E8" s="93">
        <v>210991</v>
      </c>
      <c r="F8" s="93">
        <v>20670135</v>
      </c>
      <c r="G8" s="93">
        <v>44331</v>
      </c>
      <c r="H8" s="93">
        <v>10488463</v>
      </c>
      <c r="I8" s="93">
        <v>5743932</v>
      </c>
    </row>
    <row r="9" spans="1:9" s="198" customFormat="1" ht="22.5" customHeight="1">
      <c r="A9" s="289" t="s">
        <v>284</v>
      </c>
      <c r="B9" s="93">
        <v>59576958</v>
      </c>
      <c r="C9" s="93">
        <v>6626592</v>
      </c>
      <c r="D9" s="93">
        <v>25140971</v>
      </c>
      <c r="E9" s="93">
        <v>226556</v>
      </c>
      <c r="F9" s="93">
        <v>21642306</v>
      </c>
      <c r="G9" s="93">
        <v>37773</v>
      </c>
      <c r="H9" s="93">
        <v>12793681</v>
      </c>
      <c r="I9" s="93">
        <v>6362263</v>
      </c>
    </row>
    <row r="10" spans="1:9" s="198" customFormat="1" ht="22.5" customHeight="1">
      <c r="A10" s="289" t="s">
        <v>283</v>
      </c>
      <c r="B10" s="93">
        <v>59825735.91</v>
      </c>
      <c r="C10" s="93">
        <v>7466353.300000001</v>
      </c>
      <c r="D10" s="93">
        <v>23817432.65</v>
      </c>
      <c r="E10" s="93">
        <v>207729.24</v>
      </c>
      <c r="F10" s="93">
        <v>22732117.81</v>
      </c>
      <c r="G10" s="93">
        <v>45439.38</v>
      </c>
      <c r="H10" s="93">
        <v>13276185.45</v>
      </c>
      <c r="I10" s="93">
        <v>7213184.68</v>
      </c>
    </row>
    <row r="11" spans="1:9" s="198" customFormat="1" ht="22.5" customHeight="1">
      <c r="A11" s="289" t="s">
        <v>646</v>
      </c>
      <c r="B11" s="93">
        <v>59529733</v>
      </c>
      <c r="C11" s="93">
        <v>8672081</v>
      </c>
      <c r="D11" s="93">
        <v>22413738</v>
      </c>
      <c r="E11" s="93">
        <v>238807</v>
      </c>
      <c r="F11" s="93">
        <v>22894801</v>
      </c>
      <c r="G11" s="93">
        <v>76839</v>
      </c>
      <c r="H11" s="93">
        <v>14221194</v>
      </c>
      <c r="I11" s="93">
        <v>8356435</v>
      </c>
    </row>
    <row r="12" spans="1:9" s="198" customFormat="1" ht="22.5" customHeight="1">
      <c r="A12" s="289" t="s">
        <v>717</v>
      </c>
      <c r="B12" s="93">
        <f>SUM(B14:B22)</f>
        <v>61596820</v>
      </c>
      <c r="C12" s="93">
        <f>SUM(C14:C22)</f>
        <v>9700221</v>
      </c>
      <c r="D12" s="93">
        <f aca="true" t="shared" si="0" ref="D12:I12">SUM(D14:D22)</f>
        <v>23212459</v>
      </c>
      <c r="E12" s="93">
        <f t="shared" si="0"/>
        <v>581770</v>
      </c>
      <c r="F12" s="93">
        <f t="shared" si="0"/>
        <v>22934705</v>
      </c>
      <c r="G12" s="93">
        <f t="shared" si="0"/>
        <v>131044</v>
      </c>
      <c r="H12" s="93">
        <f t="shared" si="0"/>
        <v>15449656</v>
      </c>
      <c r="I12" s="93">
        <f t="shared" si="0"/>
        <v>8987407</v>
      </c>
    </row>
    <row r="13" spans="1:9" s="198" customFormat="1" ht="12" customHeight="1">
      <c r="A13" s="290" t="s">
        <v>9</v>
      </c>
      <c r="B13" s="93"/>
      <c r="C13" s="93"/>
      <c r="D13" s="93"/>
      <c r="E13" s="93"/>
      <c r="F13" s="93"/>
      <c r="G13" s="93"/>
      <c r="H13" s="93"/>
      <c r="I13" s="93"/>
    </row>
    <row r="14" spans="1:9" s="198" customFormat="1" ht="26.25" customHeight="1">
      <c r="A14" s="44" t="s">
        <v>563</v>
      </c>
      <c r="B14" s="93">
        <f>SUM(D14+F14+H14)</f>
        <v>6883414</v>
      </c>
      <c r="C14" s="93">
        <f>SUM(E14+G14+I14)</f>
        <v>1565684</v>
      </c>
      <c r="D14" s="93">
        <v>2879823</v>
      </c>
      <c r="E14" s="93">
        <v>163698</v>
      </c>
      <c r="F14" s="93">
        <v>1764207</v>
      </c>
      <c r="G14" s="93">
        <v>31342</v>
      </c>
      <c r="H14" s="93">
        <v>2239384</v>
      </c>
      <c r="I14" s="93">
        <v>1370644</v>
      </c>
    </row>
    <row r="15" spans="1:9" s="198" customFormat="1" ht="26.25" customHeight="1">
      <c r="A15" s="44" t="s">
        <v>118</v>
      </c>
      <c r="B15" s="93">
        <f>SUM(D15+F15+H15)</f>
        <v>5906698</v>
      </c>
      <c r="C15" s="93">
        <f aca="true" t="shared" si="1" ref="C15:C21">SUM(E15+G15+I15)</f>
        <v>949879</v>
      </c>
      <c r="D15" s="93">
        <v>2319646</v>
      </c>
      <c r="E15" s="93">
        <v>77835</v>
      </c>
      <c r="F15" s="93">
        <v>1951920</v>
      </c>
      <c r="G15" s="93">
        <v>16219</v>
      </c>
      <c r="H15" s="93">
        <v>1635132</v>
      </c>
      <c r="I15" s="93">
        <v>855825</v>
      </c>
    </row>
    <row r="16" spans="1:9" s="198" customFormat="1" ht="26.25" customHeight="1">
      <c r="A16" s="44" t="s">
        <v>119</v>
      </c>
      <c r="B16" s="93">
        <f>SUM(D16+F16+H16)</f>
        <v>4261612</v>
      </c>
      <c r="C16" s="93">
        <f t="shared" si="1"/>
        <v>960052</v>
      </c>
      <c r="D16" s="93">
        <v>1495586</v>
      </c>
      <c r="E16" s="93">
        <v>37093</v>
      </c>
      <c r="F16" s="93">
        <v>1336134</v>
      </c>
      <c r="G16" s="93">
        <v>37886</v>
      </c>
      <c r="H16" s="93">
        <v>1429892</v>
      </c>
      <c r="I16" s="93">
        <v>885073</v>
      </c>
    </row>
    <row r="17" spans="1:9" s="198" customFormat="1" ht="26.25" customHeight="1">
      <c r="A17" s="44" t="s">
        <v>120</v>
      </c>
      <c r="B17" s="93">
        <f aca="true" t="shared" si="2" ref="B17:B22">SUM(D17+F17+H17)</f>
        <v>7735245</v>
      </c>
      <c r="C17" s="93">
        <f t="shared" si="1"/>
        <v>1437779</v>
      </c>
      <c r="D17" s="93">
        <v>2722012</v>
      </c>
      <c r="E17" s="93">
        <v>110102</v>
      </c>
      <c r="F17" s="93">
        <v>2627608</v>
      </c>
      <c r="G17" s="93">
        <v>7153</v>
      </c>
      <c r="H17" s="93">
        <v>2385625</v>
      </c>
      <c r="I17" s="93">
        <v>1320524</v>
      </c>
    </row>
    <row r="18" spans="1:9" s="198" customFormat="1" ht="26.25" customHeight="1">
      <c r="A18" s="44" t="s">
        <v>121</v>
      </c>
      <c r="B18" s="93">
        <f t="shared" si="2"/>
        <v>11117046</v>
      </c>
      <c r="C18" s="93">
        <f t="shared" si="1"/>
        <v>2324108</v>
      </c>
      <c r="D18" s="93">
        <v>3263608</v>
      </c>
      <c r="E18" s="93">
        <v>42433</v>
      </c>
      <c r="F18" s="93">
        <v>4615780</v>
      </c>
      <c r="G18" s="93">
        <v>13050</v>
      </c>
      <c r="H18" s="93">
        <v>3237658</v>
      </c>
      <c r="I18" s="93">
        <v>2268625</v>
      </c>
    </row>
    <row r="19" spans="1:9" s="198" customFormat="1" ht="26.25" customHeight="1">
      <c r="A19" s="44" t="s">
        <v>564</v>
      </c>
      <c r="B19" s="93">
        <f t="shared" si="2"/>
        <v>13351689</v>
      </c>
      <c r="C19" s="93">
        <f t="shared" si="1"/>
        <v>1630007</v>
      </c>
      <c r="D19" s="93">
        <v>3181188</v>
      </c>
      <c r="E19" s="93">
        <v>116959</v>
      </c>
      <c r="F19" s="93">
        <v>6972292</v>
      </c>
      <c r="G19" s="93">
        <v>8501</v>
      </c>
      <c r="H19" s="93">
        <v>3198209</v>
      </c>
      <c r="I19" s="93">
        <v>1504547</v>
      </c>
    </row>
    <row r="20" spans="1:9" s="198" customFormat="1" ht="26.25" customHeight="1">
      <c r="A20" s="44" t="s">
        <v>122</v>
      </c>
      <c r="B20" s="93">
        <f t="shared" si="2"/>
        <v>3221009</v>
      </c>
      <c r="C20" s="93">
        <f t="shared" si="1"/>
        <v>600050</v>
      </c>
      <c r="D20" s="93">
        <v>1260989</v>
      </c>
      <c r="E20" s="93">
        <v>31263</v>
      </c>
      <c r="F20" s="93">
        <v>1106596</v>
      </c>
      <c r="G20" s="93">
        <v>16670</v>
      </c>
      <c r="H20" s="93">
        <v>853424</v>
      </c>
      <c r="I20" s="93">
        <v>552117</v>
      </c>
    </row>
    <row r="21" spans="1:9" s="93" customFormat="1" ht="26.25" customHeight="1">
      <c r="A21" s="44" t="s">
        <v>123</v>
      </c>
      <c r="B21" s="93">
        <f t="shared" si="2"/>
        <v>1235960</v>
      </c>
      <c r="C21" s="93">
        <f t="shared" si="1"/>
        <v>232662</v>
      </c>
      <c r="D21" s="93">
        <v>352015</v>
      </c>
      <c r="E21" s="93">
        <v>2387</v>
      </c>
      <c r="F21" s="93">
        <v>456639</v>
      </c>
      <c r="G21" s="93">
        <v>223</v>
      </c>
      <c r="H21" s="93">
        <v>427306</v>
      </c>
      <c r="I21" s="93">
        <v>230052</v>
      </c>
    </row>
    <row r="22" spans="1:9" s="198" customFormat="1" ht="26.25" customHeight="1">
      <c r="A22" s="52" t="s">
        <v>565</v>
      </c>
      <c r="B22" s="291">
        <f t="shared" si="2"/>
        <v>7884147</v>
      </c>
      <c r="C22" s="202">
        <f>SUM(E22+G22+I22)</f>
        <v>0</v>
      </c>
      <c r="D22" s="202">
        <v>5737592</v>
      </c>
      <c r="E22" s="202">
        <v>0</v>
      </c>
      <c r="F22" s="202">
        <v>2103529</v>
      </c>
      <c r="G22" s="202">
        <v>0</v>
      </c>
      <c r="H22" s="202">
        <v>43026</v>
      </c>
      <c r="I22" s="202">
        <v>0</v>
      </c>
    </row>
    <row r="23" s="198" customFormat="1" ht="20.25" customHeight="1">
      <c r="A23" s="284" t="s">
        <v>767</v>
      </c>
    </row>
    <row r="24" s="59" customFormat="1" ht="13.5"/>
  </sheetData>
  <sheetProtection/>
  <mergeCells count="5">
    <mergeCell ref="A5:A6"/>
    <mergeCell ref="B5:C5"/>
    <mergeCell ref="D5:E5"/>
    <mergeCell ref="F5:G5"/>
    <mergeCell ref="H5:I5"/>
  </mergeCells>
  <printOptions/>
  <pageMargins left="0.75" right="0.41" top="1.2" bottom="0.76" header="0.79" footer="0.5"/>
  <pageSetup horizontalDpi="300" verticalDpi="3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8.88671875" defaultRowHeight="13.5"/>
  <cols>
    <col min="1" max="1" width="11.5546875" style="61" customWidth="1"/>
    <col min="2" max="8" width="16.5546875" style="61" customWidth="1"/>
    <col min="9" max="16384" width="8.88671875" style="61" customWidth="1"/>
  </cols>
  <sheetData>
    <row r="1" spans="3:8" s="27" customFormat="1" ht="18" customHeight="1">
      <c r="C1" s="587" t="s">
        <v>570</v>
      </c>
      <c r="D1" s="587"/>
      <c r="E1" s="58" t="s">
        <v>9</v>
      </c>
      <c r="F1" s="58" t="s">
        <v>9</v>
      </c>
      <c r="G1" s="29"/>
      <c r="H1" s="29"/>
    </row>
    <row r="2" spans="1:8" s="27" customFormat="1" ht="18" customHeight="1">
      <c r="A2" s="29"/>
      <c r="B2" s="29"/>
      <c r="E2" s="58" t="s">
        <v>9</v>
      </c>
      <c r="F2" s="29"/>
      <c r="G2" s="29"/>
      <c r="H2" s="29"/>
    </row>
    <row r="3" spans="1:8" s="27" customFormat="1" ht="18" customHeight="1">
      <c r="A3" s="29" t="s">
        <v>245</v>
      </c>
      <c r="B3" s="29"/>
      <c r="C3" s="58" t="s">
        <v>9</v>
      </c>
      <c r="D3" s="58" t="s">
        <v>9</v>
      </c>
      <c r="E3" s="29"/>
      <c r="F3" s="29"/>
      <c r="G3" s="29"/>
      <c r="H3" s="29"/>
    </row>
    <row r="4" spans="1:8" s="27" customFormat="1" ht="18.75" customHeight="1">
      <c r="A4" s="588" t="s">
        <v>444</v>
      </c>
      <c r="B4" s="536" t="s">
        <v>129</v>
      </c>
      <c r="C4" s="532" t="s">
        <v>130</v>
      </c>
      <c r="D4" s="590"/>
      <c r="E4" s="39" t="s">
        <v>131</v>
      </c>
      <c r="F4" s="39" t="s">
        <v>132</v>
      </c>
      <c r="G4" s="39" t="s">
        <v>133</v>
      </c>
      <c r="H4" s="35" t="s">
        <v>134</v>
      </c>
    </row>
    <row r="5" spans="1:8" s="27" customFormat="1" ht="21" customHeight="1">
      <c r="A5" s="589"/>
      <c r="B5" s="583"/>
      <c r="C5" s="178" t="s">
        <v>246</v>
      </c>
      <c r="D5" s="39" t="s">
        <v>247</v>
      </c>
      <c r="E5" s="178" t="s">
        <v>136</v>
      </c>
      <c r="F5" s="178" t="s">
        <v>136</v>
      </c>
      <c r="G5" s="178" t="s">
        <v>137</v>
      </c>
      <c r="H5" s="292" t="s">
        <v>138</v>
      </c>
    </row>
    <row r="6" spans="1:8" s="27" customFormat="1" ht="26.25" customHeight="1">
      <c r="A6" s="66" t="s">
        <v>29</v>
      </c>
      <c r="B6" s="67">
        <v>2525836</v>
      </c>
      <c r="C6" s="67">
        <v>2515597</v>
      </c>
      <c r="D6" s="293">
        <v>99.59462926334093</v>
      </c>
      <c r="E6" s="67">
        <v>1810000</v>
      </c>
      <c r="F6" s="67">
        <v>990342</v>
      </c>
      <c r="G6" s="67">
        <v>394</v>
      </c>
      <c r="H6" s="67">
        <v>637697</v>
      </c>
    </row>
    <row r="7" spans="1:8" s="27" customFormat="1" ht="26.25" customHeight="1">
      <c r="A7" s="44" t="s">
        <v>244</v>
      </c>
      <c r="B7" s="45">
        <v>2513219</v>
      </c>
      <c r="C7" s="45">
        <v>2503688</v>
      </c>
      <c r="D7" s="294">
        <v>99.62076524170794</v>
      </c>
      <c r="E7" s="45">
        <v>1720000</v>
      </c>
      <c r="F7" s="45">
        <v>966189</v>
      </c>
      <c r="G7" s="45">
        <v>386</v>
      </c>
      <c r="H7" s="45">
        <v>635624</v>
      </c>
    </row>
    <row r="8" spans="1:8" s="27" customFormat="1" ht="26.25" customHeight="1">
      <c r="A8" s="44" t="s">
        <v>284</v>
      </c>
      <c r="B8" s="45">
        <v>2512670</v>
      </c>
      <c r="C8" s="45">
        <v>2504202</v>
      </c>
      <c r="D8" s="294">
        <v>99.66298797693291</v>
      </c>
      <c r="E8" s="45">
        <v>1720000</v>
      </c>
      <c r="F8" s="45">
        <v>953756</v>
      </c>
      <c r="G8" s="45">
        <v>381</v>
      </c>
      <c r="H8" s="45">
        <v>654388</v>
      </c>
    </row>
    <row r="9" spans="1:8" s="27" customFormat="1" ht="26.25" customHeight="1">
      <c r="A9" s="44" t="s">
        <v>283</v>
      </c>
      <c r="B9" s="45">
        <v>2512604</v>
      </c>
      <c r="C9" s="45">
        <v>2506285</v>
      </c>
      <c r="D9" s="295">
        <v>99.74850792245815</v>
      </c>
      <c r="E9" s="45">
        <v>1750000</v>
      </c>
      <c r="F9" s="45">
        <v>942184</v>
      </c>
      <c r="G9" s="45">
        <v>376</v>
      </c>
      <c r="H9" s="45">
        <v>683208</v>
      </c>
    </row>
    <row r="10" spans="1:8" s="27" customFormat="1" ht="26.25" customHeight="1">
      <c r="A10" s="44" t="s">
        <v>646</v>
      </c>
      <c r="B10" s="45">
        <v>2509187</v>
      </c>
      <c r="C10" s="45">
        <v>2503590</v>
      </c>
      <c r="D10" s="295">
        <v>99.77693970198315</v>
      </c>
      <c r="E10" s="45">
        <v>1640000</v>
      </c>
      <c r="F10" s="45">
        <v>923752</v>
      </c>
      <c r="G10" s="45">
        <v>368</v>
      </c>
      <c r="H10" s="45">
        <v>694073</v>
      </c>
    </row>
    <row r="11" spans="1:8" s="27" customFormat="1" ht="26.25" customHeight="1">
      <c r="A11" s="44" t="s">
        <v>717</v>
      </c>
      <c r="B11" s="296">
        <f>SUM(B13:B19)</f>
        <v>2532077</v>
      </c>
      <c r="C11" s="296">
        <f>SUM(C13:C19)</f>
        <v>2527320</v>
      </c>
      <c r="D11" s="297">
        <f>C11/B11*100</f>
        <v>99.81213051577815</v>
      </c>
      <c r="E11" s="296">
        <v>1640000</v>
      </c>
      <c r="F11" s="296">
        <v>921412</v>
      </c>
      <c r="G11" s="296">
        <v>364</v>
      </c>
      <c r="H11" s="45">
        <f>SUM(H13:H19)</f>
        <v>703618</v>
      </c>
    </row>
    <row r="12" spans="1:8" s="27" customFormat="1" ht="11.25" customHeight="1">
      <c r="A12" s="298" t="s">
        <v>9</v>
      </c>
      <c r="B12" s="296"/>
      <c r="C12" s="296"/>
      <c r="D12" s="297"/>
      <c r="E12" s="299"/>
      <c r="F12" s="296"/>
      <c r="G12" s="296"/>
      <c r="H12" s="45"/>
    </row>
    <row r="13" spans="1:8" s="27" customFormat="1" ht="26.25" customHeight="1">
      <c r="A13" s="44" t="s">
        <v>139</v>
      </c>
      <c r="B13" s="296">
        <v>250611</v>
      </c>
      <c r="C13" s="296">
        <v>250611</v>
      </c>
      <c r="D13" s="297">
        <f aca="true" t="shared" si="0" ref="D13:D19">C13/B13*100</f>
        <v>100</v>
      </c>
      <c r="E13" s="300" t="s">
        <v>221</v>
      </c>
      <c r="F13" s="300" t="s">
        <v>221</v>
      </c>
      <c r="G13" s="300" t="s">
        <v>221</v>
      </c>
      <c r="H13" s="45">
        <v>76697</v>
      </c>
    </row>
    <row r="14" spans="1:8" s="27" customFormat="1" ht="26.25" customHeight="1">
      <c r="A14" s="44" t="s">
        <v>140</v>
      </c>
      <c r="B14" s="296">
        <v>338899</v>
      </c>
      <c r="C14" s="296">
        <v>335651</v>
      </c>
      <c r="D14" s="297">
        <f t="shared" si="0"/>
        <v>99.04160236530647</v>
      </c>
      <c r="E14" s="300" t="s">
        <v>221</v>
      </c>
      <c r="F14" s="300" t="s">
        <v>221</v>
      </c>
      <c r="G14" s="300" t="s">
        <v>221</v>
      </c>
      <c r="H14" s="45">
        <v>103883</v>
      </c>
    </row>
    <row r="15" spans="1:8" s="27" customFormat="1" ht="26.25" customHeight="1">
      <c r="A15" s="44" t="s">
        <v>141</v>
      </c>
      <c r="B15" s="296">
        <v>226394</v>
      </c>
      <c r="C15" s="296">
        <v>226394</v>
      </c>
      <c r="D15" s="297">
        <f t="shared" si="0"/>
        <v>100</v>
      </c>
      <c r="E15" s="300" t="s">
        <v>221</v>
      </c>
      <c r="F15" s="300" t="s">
        <v>221</v>
      </c>
      <c r="G15" s="300" t="s">
        <v>221</v>
      </c>
      <c r="H15" s="45">
        <v>56047</v>
      </c>
    </row>
    <row r="16" spans="1:8" s="27" customFormat="1" ht="26.25" customHeight="1">
      <c r="A16" s="44" t="s">
        <v>142</v>
      </c>
      <c r="B16" s="296">
        <v>456629</v>
      </c>
      <c r="C16" s="296">
        <v>456555</v>
      </c>
      <c r="D16" s="297">
        <f t="shared" si="0"/>
        <v>99.9837942837621</v>
      </c>
      <c r="E16" s="300" t="s">
        <v>221</v>
      </c>
      <c r="F16" s="300" t="s">
        <v>221</v>
      </c>
      <c r="G16" s="300" t="s">
        <v>221</v>
      </c>
      <c r="H16" s="45">
        <v>126504</v>
      </c>
    </row>
    <row r="17" spans="1:8" s="27" customFormat="1" ht="26.25" customHeight="1">
      <c r="A17" s="44" t="s">
        <v>143</v>
      </c>
      <c r="B17" s="296">
        <v>463368</v>
      </c>
      <c r="C17" s="296">
        <v>463313</v>
      </c>
      <c r="D17" s="297">
        <f t="shared" si="0"/>
        <v>99.98813038448921</v>
      </c>
      <c r="E17" s="300" t="s">
        <v>221</v>
      </c>
      <c r="F17" s="300" t="s">
        <v>221</v>
      </c>
      <c r="G17" s="300" t="s">
        <v>221</v>
      </c>
      <c r="H17" s="45">
        <v>118038</v>
      </c>
    </row>
    <row r="18" spans="1:8" s="27" customFormat="1" ht="26.25" customHeight="1">
      <c r="A18" s="44" t="s">
        <v>144</v>
      </c>
      <c r="B18" s="296">
        <v>614553</v>
      </c>
      <c r="C18" s="296">
        <v>614553</v>
      </c>
      <c r="D18" s="297">
        <f t="shared" si="0"/>
        <v>100</v>
      </c>
      <c r="E18" s="300" t="s">
        <v>221</v>
      </c>
      <c r="F18" s="300" t="s">
        <v>221</v>
      </c>
      <c r="G18" s="300" t="s">
        <v>221</v>
      </c>
      <c r="H18" s="45">
        <v>188953</v>
      </c>
    </row>
    <row r="19" spans="1:8" s="27" customFormat="1" ht="26.25" customHeight="1">
      <c r="A19" s="52" t="s">
        <v>145</v>
      </c>
      <c r="B19" s="301">
        <v>181623</v>
      </c>
      <c r="C19" s="301">
        <v>180243</v>
      </c>
      <c r="D19" s="302">
        <f t="shared" si="0"/>
        <v>99.24018433788672</v>
      </c>
      <c r="E19" s="303" t="s">
        <v>221</v>
      </c>
      <c r="F19" s="303" t="s">
        <v>221</v>
      </c>
      <c r="G19" s="303" t="s">
        <v>221</v>
      </c>
      <c r="H19" s="54">
        <v>33496</v>
      </c>
    </row>
    <row r="20" spans="1:8" s="27" customFormat="1" ht="21.75" customHeight="1">
      <c r="A20" s="58" t="s">
        <v>614</v>
      </c>
      <c r="B20" s="29"/>
      <c r="C20" s="29"/>
      <c r="D20" s="29"/>
      <c r="E20" s="29"/>
      <c r="F20" s="58"/>
      <c r="G20" s="58"/>
      <c r="H20" s="29"/>
    </row>
    <row r="21" spans="1:8" s="27" customFormat="1" ht="13.5">
      <c r="A21" s="58" t="s">
        <v>9</v>
      </c>
      <c r="B21" s="58"/>
      <c r="C21" s="58"/>
      <c r="D21" s="58"/>
      <c r="E21" s="29"/>
      <c r="F21" s="29"/>
      <c r="G21" s="29"/>
      <c r="H21" s="29"/>
    </row>
    <row r="22" s="27" customFormat="1" ht="13.5"/>
    <row r="23" s="27" customFormat="1" ht="13.5"/>
    <row r="24" s="27" customFormat="1" ht="13.5"/>
    <row r="25" s="27" customFormat="1" ht="13.5"/>
    <row r="26" s="27" customFormat="1" ht="13.5"/>
    <row r="27" s="27" customFormat="1" ht="13.5"/>
    <row r="28" s="27" customFormat="1" ht="13.5"/>
    <row r="29" s="27" customFormat="1" ht="13.5"/>
    <row r="30" s="27" customFormat="1" ht="13.5"/>
    <row r="31" s="27" customFormat="1" ht="13.5"/>
    <row r="32" s="27" customFormat="1" ht="13.5"/>
    <row r="33" s="27" customFormat="1" ht="13.5"/>
    <row r="34" s="27" customFormat="1" ht="13.5"/>
    <row r="35" s="27" customFormat="1" ht="13.5"/>
    <row r="36" s="27" customFormat="1" ht="13.5"/>
    <row r="37" s="27" customFormat="1" ht="13.5"/>
    <row r="38" s="27" customFormat="1" ht="13.5"/>
    <row r="39" s="27" customFormat="1" ht="13.5"/>
    <row r="40" s="27" customFormat="1" ht="13.5"/>
    <row r="41" s="27" customFormat="1" ht="13.5"/>
    <row r="42" s="27" customFormat="1" ht="13.5"/>
    <row r="43" s="27" customFormat="1" ht="13.5"/>
    <row r="44" s="27" customFormat="1" ht="13.5"/>
    <row r="45" s="27" customFormat="1" ht="13.5"/>
    <row r="46" s="27" customFormat="1" ht="13.5"/>
    <row r="47" s="27" customFormat="1" ht="13.5"/>
    <row r="48" s="27" customFormat="1" ht="13.5"/>
    <row r="49" s="27" customFormat="1" ht="13.5"/>
    <row r="50" s="27" customFormat="1" ht="13.5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  <row r="61" s="27" customFormat="1" ht="13.5"/>
    <row r="62" s="27" customFormat="1" ht="13.5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  <row r="87" s="27" customFormat="1" ht="13.5"/>
    <row r="88" s="27" customFormat="1" ht="13.5"/>
    <row r="89" s="27" customFormat="1" ht="13.5"/>
    <row r="90" s="27" customFormat="1" ht="13.5"/>
    <row r="91" s="27" customFormat="1" ht="13.5"/>
    <row r="92" s="27" customFormat="1" ht="13.5"/>
    <row r="93" s="27" customFormat="1" ht="13.5"/>
    <row r="94" s="27" customFormat="1" ht="13.5"/>
    <row r="95" s="27" customFormat="1" ht="13.5"/>
    <row r="96" s="27" customFormat="1" ht="13.5"/>
    <row r="97" s="27" customFormat="1" ht="13.5"/>
    <row r="98" s="27" customFormat="1" ht="13.5"/>
    <row r="99" s="27" customFormat="1" ht="13.5"/>
    <row r="100" s="27" customFormat="1" ht="13.5"/>
    <row r="101" s="27" customFormat="1" ht="13.5"/>
    <row r="102" s="27" customFormat="1" ht="13.5"/>
    <row r="103" s="27" customFormat="1" ht="13.5"/>
    <row r="104" s="27" customFormat="1" ht="13.5"/>
    <row r="105" s="27" customFormat="1" ht="13.5"/>
    <row r="106" s="27" customFormat="1" ht="13.5"/>
    <row r="107" s="27" customFormat="1" ht="13.5"/>
    <row r="108" s="27" customFormat="1" ht="13.5"/>
    <row r="109" s="27" customFormat="1" ht="13.5"/>
    <row r="110" s="27" customFormat="1" ht="13.5"/>
    <row r="111" s="27" customFormat="1" ht="13.5"/>
    <row r="112" s="27" customFormat="1" ht="13.5"/>
    <row r="113" s="27" customFormat="1" ht="13.5"/>
    <row r="114" s="27" customFormat="1" ht="13.5"/>
    <row r="115" s="27" customFormat="1" ht="13.5"/>
    <row r="116" s="27" customFormat="1" ht="13.5"/>
    <row r="117" s="27" customFormat="1" ht="13.5"/>
    <row r="118" s="27" customFormat="1" ht="13.5"/>
    <row r="119" s="27" customFormat="1" ht="13.5"/>
    <row r="120" s="27" customFormat="1" ht="13.5"/>
    <row r="121" s="27" customFormat="1" ht="13.5"/>
    <row r="122" s="27" customFormat="1" ht="13.5"/>
    <row r="123" s="27" customFormat="1" ht="13.5"/>
    <row r="124" s="27" customFormat="1" ht="13.5"/>
    <row r="125" s="27" customFormat="1" ht="13.5"/>
    <row r="126" s="27" customFormat="1" ht="13.5"/>
    <row r="127" s="27" customFormat="1" ht="13.5"/>
    <row r="128" s="27" customFormat="1" ht="13.5"/>
    <row r="129" s="27" customFormat="1" ht="13.5"/>
    <row r="130" s="27" customFormat="1" ht="13.5"/>
    <row r="131" s="27" customFormat="1" ht="13.5"/>
    <row r="132" s="27" customFormat="1" ht="13.5"/>
    <row r="133" s="27" customFormat="1" ht="13.5"/>
    <row r="134" s="27" customFormat="1" ht="13.5"/>
    <row r="135" s="27" customFormat="1" ht="13.5"/>
    <row r="136" s="27" customFormat="1" ht="13.5"/>
    <row r="137" s="27" customFormat="1" ht="13.5"/>
    <row r="138" s="27" customFormat="1" ht="13.5"/>
    <row r="139" s="27" customFormat="1" ht="13.5"/>
    <row r="140" s="27" customFormat="1" ht="13.5"/>
    <row r="141" s="27" customFormat="1" ht="13.5"/>
    <row r="142" s="27" customFormat="1" ht="13.5"/>
    <row r="143" s="27" customFormat="1" ht="13.5"/>
    <row r="144" s="27" customFormat="1" ht="13.5"/>
    <row r="145" s="27" customFormat="1" ht="13.5"/>
  </sheetData>
  <sheetProtection/>
  <mergeCells count="4">
    <mergeCell ref="C1:D1"/>
    <mergeCell ref="A4:A5"/>
    <mergeCell ref="B4:B5"/>
    <mergeCell ref="C4:D4"/>
  </mergeCells>
  <printOptions/>
  <pageMargins left="0.75" right="0.21" top="0.97" bottom="0.46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8.88671875" defaultRowHeight="13.5"/>
  <cols>
    <col min="1" max="1" width="10.99609375" style="61" customWidth="1"/>
    <col min="2" max="2" width="9.4453125" style="61" customWidth="1"/>
    <col min="3" max="11" width="10.5546875" style="61" customWidth="1"/>
    <col min="12" max="12" width="7.4453125" style="61" customWidth="1"/>
    <col min="13" max="13" width="10.21484375" style="61" customWidth="1"/>
    <col min="14" max="14" width="8.88671875" style="61" customWidth="1"/>
    <col min="15" max="15" width="9.10546875" style="61" customWidth="1"/>
    <col min="16" max="16384" width="8.88671875" style="61" customWidth="1"/>
  </cols>
  <sheetData>
    <row r="1" spans="4:26" s="27" customFormat="1" ht="23.25" customHeight="1">
      <c r="D1" s="28" t="s">
        <v>285</v>
      </c>
      <c r="J1" s="28"/>
      <c r="K1" s="2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s="27" customFormat="1" ht="18.75" customHeight="1">
      <c r="A2" s="29"/>
      <c r="B2" s="29"/>
      <c r="C2" s="29"/>
      <c r="D2" s="29"/>
      <c r="E2" s="29"/>
      <c r="F2" s="29"/>
      <c r="G2" s="29"/>
      <c r="H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s="32" customFormat="1" ht="22.5" customHeight="1">
      <c r="A3" s="30" t="s">
        <v>166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38" customFormat="1" ht="22.5" customHeight="1">
      <c r="A4" s="526" t="s">
        <v>286</v>
      </c>
      <c r="B4" s="514" t="s">
        <v>287</v>
      </c>
      <c r="C4" s="514" t="s">
        <v>585</v>
      </c>
      <c r="D4" s="514"/>
      <c r="E4" s="514"/>
      <c r="F4" s="514"/>
      <c r="G4" s="514"/>
      <c r="H4" s="514"/>
      <c r="I4" s="514"/>
      <c r="J4" s="514"/>
      <c r="K4" s="514"/>
      <c r="L4" s="527" t="s">
        <v>586</v>
      </c>
      <c r="M4" s="519" t="s">
        <v>587</v>
      </c>
      <c r="N4" s="532" t="s">
        <v>588</v>
      </c>
      <c r="O4" s="533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s="38" customFormat="1" ht="21.75" customHeight="1">
      <c r="A5" s="526"/>
      <c r="B5" s="514"/>
      <c r="C5" s="536" t="s">
        <v>589</v>
      </c>
      <c r="D5" s="514"/>
      <c r="E5" s="514"/>
      <c r="F5" s="536" t="s">
        <v>590</v>
      </c>
      <c r="G5" s="514"/>
      <c r="H5" s="514"/>
      <c r="I5" s="536" t="s">
        <v>591</v>
      </c>
      <c r="J5" s="514"/>
      <c r="K5" s="514"/>
      <c r="L5" s="528"/>
      <c r="M5" s="530"/>
      <c r="N5" s="534"/>
      <c r="O5" s="535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s="38" customFormat="1" ht="19.5" customHeight="1">
      <c r="A6" s="526"/>
      <c r="B6" s="514"/>
      <c r="C6" s="40" t="s">
        <v>9</v>
      </c>
      <c r="D6" s="34" t="s">
        <v>13</v>
      </c>
      <c r="E6" s="34" t="s">
        <v>14</v>
      </c>
      <c r="F6" s="40" t="s">
        <v>9</v>
      </c>
      <c r="G6" s="34" t="s">
        <v>13</v>
      </c>
      <c r="H6" s="34" t="s">
        <v>14</v>
      </c>
      <c r="I6" s="41"/>
      <c r="J6" s="34" t="s">
        <v>13</v>
      </c>
      <c r="K6" s="34" t="s">
        <v>14</v>
      </c>
      <c r="L6" s="529"/>
      <c r="M6" s="531"/>
      <c r="N6" s="40"/>
      <c r="O6" s="43" t="s">
        <v>592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15" s="38" customFormat="1" ht="27" customHeight="1">
      <c r="A7" s="44" t="s">
        <v>29</v>
      </c>
      <c r="B7" s="45">
        <v>865766</v>
      </c>
      <c r="C7" s="45">
        <v>2525836</v>
      </c>
      <c r="D7" s="45">
        <v>1268066</v>
      </c>
      <c r="E7" s="45">
        <v>1257770</v>
      </c>
      <c r="F7" s="45">
        <v>2511306</v>
      </c>
      <c r="G7" s="45">
        <v>1259092</v>
      </c>
      <c r="H7" s="45">
        <v>1252214</v>
      </c>
      <c r="I7" s="45">
        <v>14530</v>
      </c>
      <c r="J7" s="45">
        <v>8974</v>
      </c>
      <c r="K7" s="45">
        <v>5556</v>
      </c>
      <c r="L7" s="46">
        <v>2.9174580660363194</v>
      </c>
      <c r="M7" s="45">
        <v>195751</v>
      </c>
      <c r="N7" s="45">
        <v>2855.794496076702</v>
      </c>
      <c r="O7" s="47">
        <v>884.46</v>
      </c>
    </row>
    <row r="8" spans="1:15" s="38" customFormat="1" ht="27" customHeight="1">
      <c r="A8" s="44" t="s">
        <v>244</v>
      </c>
      <c r="B8" s="45">
        <v>875173</v>
      </c>
      <c r="C8" s="45">
        <v>2513219</v>
      </c>
      <c r="D8" s="45">
        <v>1261391</v>
      </c>
      <c r="E8" s="45">
        <v>1251828</v>
      </c>
      <c r="F8" s="45">
        <v>2496115</v>
      </c>
      <c r="G8" s="45">
        <v>1250849</v>
      </c>
      <c r="H8" s="45">
        <v>1245266</v>
      </c>
      <c r="I8" s="45">
        <v>17104</v>
      </c>
      <c r="J8" s="45">
        <v>10542</v>
      </c>
      <c r="K8" s="45">
        <v>6562</v>
      </c>
      <c r="L8" s="46">
        <v>2.871682513057418</v>
      </c>
      <c r="M8" s="45">
        <v>206158</v>
      </c>
      <c r="N8" s="45">
        <v>2841.947010731288</v>
      </c>
      <c r="O8" s="47">
        <v>884.33</v>
      </c>
    </row>
    <row r="9" spans="1:15" s="38" customFormat="1" ht="27" customHeight="1">
      <c r="A9" s="44" t="s">
        <v>284</v>
      </c>
      <c r="B9" s="45">
        <v>883920</v>
      </c>
      <c r="C9" s="45">
        <v>2512670</v>
      </c>
      <c r="D9" s="45">
        <v>1259705</v>
      </c>
      <c r="E9" s="45">
        <v>1252965</v>
      </c>
      <c r="F9" s="45">
        <v>2493261</v>
      </c>
      <c r="G9" s="45">
        <v>1248233</v>
      </c>
      <c r="H9" s="45">
        <v>1245028</v>
      </c>
      <c r="I9" s="45">
        <v>19409</v>
      </c>
      <c r="J9" s="45">
        <v>11472</v>
      </c>
      <c r="K9" s="45">
        <v>7937</v>
      </c>
      <c r="L9" s="46">
        <v>2.84264413069056</v>
      </c>
      <c r="M9" s="45">
        <v>220985</v>
      </c>
      <c r="N9" s="45">
        <v>2842.097524007737</v>
      </c>
      <c r="O9" s="46">
        <v>884.09</v>
      </c>
    </row>
    <row r="10" spans="1:15" s="38" customFormat="1" ht="27" customHeight="1">
      <c r="A10" s="44" t="s">
        <v>283</v>
      </c>
      <c r="B10" s="45">
        <v>894969</v>
      </c>
      <c r="C10" s="45">
        <v>2512604</v>
      </c>
      <c r="D10" s="45">
        <v>1258148</v>
      </c>
      <c r="E10" s="45">
        <v>1254456</v>
      </c>
      <c r="F10" s="45">
        <v>2492724</v>
      </c>
      <c r="G10" s="45">
        <v>1246873</v>
      </c>
      <c r="H10" s="45">
        <v>1245851</v>
      </c>
      <c r="I10" s="45">
        <v>19880</v>
      </c>
      <c r="J10" s="45">
        <v>11275</v>
      </c>
      <c r="K10" s="45">
        <v>8605</v>
      </c>
      <c r="L10" s="46">
        <v>2.8074726610642378</v>
      </c>
      <c r="M10" s="45">
        <v>232500</v>
      </c>
      <c r="N10" s="45">
        <v>2841.987331749802</v>
      </c>
      <c r="O10" s="46">
        <v>884.1</v>
      </c>
    </row>
    <row r="11" spans="1:15" s="38" customFormat="1" ht="27" customHeight="1">
      <c r="A11" s="44" t="s">
        <v>646</v>
      </c>
      <c r="B11" s="45">
        <v>906470</v>
      </c>
      <c r="C11" s="45">
        <v>2509187</v>
      </c>
      <c r="D11" s="45">
        <v>1254593</v>
      </c>
      <c r="E11" s="45">
        <v>1254594</v>
      </c>
      <c r="F11" s="45">
        <v>2489781</v>
      </c>
      <c r="G11" s="45">
        <v>1243878</v>
      </c>
      <c r="H11" s="45">
        <v>1245903</v>
      </c>
      <c r="I11" s="45">
        <v>19406</v>
      </c>
      <c r="J11" s="45">
        <v>10715</v>
      </c>
      <c r="K11" s="45">
        <v>8691</v>
      </c>
      <c r="L11" s="46">
        <v>2.7680860922038235</v>
      </c>
      <c r="M11" s="45">
        <v>242370</v>
      </c>
      <c r="N11" s="45">
        <v>2838.2220864863643</v>
      </c>
      <c r="O11" s="46">
        <v>884.07</v>
      </c>
    </row>
    <row r="12" spans="1:15" s="38" customFormat="1" ht="27" customHeight="1">
      <c r="A12" s="44" t="s">
        <v>717</v>
      </c>
      <c r="B12" s="45">
        <f>SUM(B14:B21)</f>
        <v>934598</v>
      </c>
      <c r="C12" s="45">
        <f aca="true" t="shared" si="0" ref="C12:M12">SUM(C14:C21)</f>
        <v>2532077</v>
      </c>
      <c r="D12" s="45">
        <f t="shared" si="0"/>
        <v>1266569</v>
      </c>
      <c r="E12" s="45">
        <f t="shared" si="0"/>
        <v>1265508</v>
      </c>
      <c r="F12" s="45">
        <f t="shared" si="0"/>
        <v>2511676</v>
      </c>
      <c r="G12" s="45">
        <f t="shared" si="0"/>
        <v>1255245</v>
      </c>
      <c r="H12" s="45">
        <f t="shared" si="0"/>
        <v>1256431</v>
      </c>
      <c r="I12" s="45">
        <f t="shared" si="0"/>
        <v>20401</v>
      </c>
      <c r="J12" s="45">
        <f t="shared" si="0"/>
        <v>11324</v>
      </c>
      <c r="K12" s="45">
        <f t="shared" si="0"/>
        <v>9077</v>
      </c>
      <c r="L12" s="46">
        <f aca="true" t="shared" si="1" ref="L12:L21">C12/B12</f>
        <v>2.7092685839259234</v>
      </c>
      <c r="M12" s="45">
        <f t="shared" si="0"/>
        <v>252084</v>
      </c>
      <c r="N12" s="45">
        <f>C12/O12</f>
        <v>2864.0165139690084</v>
      </c>
      <c r="O12" s="46">
        <f>SUM(O14:O21)</f>
        <v>884.0999999999999</v>
      </c>
    </row>
    <row r="13" spans="1:15" s="38" customFormat="1" ht="12.75" customHeight="1">
      <c r="A13" s="48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5"/>
      <c r="N13" s="45"/>
      <c r="O13" s="49"/>
    </row>
    <row r="14" spans="1:15" s="38" customFormat="1" ht="27" customHeight="1">
      <c r="A14" s="44" t="s">
        <v>593</v>
      </c>
      <c r="B14" s="45">
        <v>35539</v>
      </c>
      <c r="C14" s="45">
        <f>SUM(D14:E14)</f>
        <v>78545</v>
      </c>
      <c r="D14" s="45">
        <f>SUM(G14+J14)</f>
        <v>38593</v>
      </c>
      <c r="E14" s="45">
        <f>SUM(H14+K14)</f>
        <v>39952</v>
      </c>
      <c r="F14" s="45">
        <f>SUM(G14:H14)</f>
        <v>77857</v>
      </c>
      <c r="G14" s="45">
        <v>38299</v>
      </c>
      <c r="H14" s="45">
        <v>39558</v>
      </c>
      <c r="I14" s="45">
        <f>SUM(J14:K14)</f>
        <v>688</v>
      </c>
      <c r="J14" s="45">
        <v>294</v>
      </c>
      <c r="K14" s="45">
        <v>394</v>
      </c>
      <c r="L14" s="46">
        <f t="shared" si="1"/>
        <v>2.210107206167872</v>
      </c>
      <c r="M14" s="50">
        <v>12584</v>
      </c>
      <c r="N14" s="50">
        <f aca="true" t="shared" si="2" ref="N14:N21">C14/O14</f>
        <v>11125.354107648725</v>
      </c>
      <c r="O14" s="51">
        <v>7.06</v>
      </c>
    </row>
    <row r="15" spans="1:15" s="38" customFormat="1" ht="27" customHeight="1">
      <c r="A15" s="44" t="s">
        <v>594</v>
      </c>
      <c r="B15" s="45">
        <v>132857</v>
      </c>
      <c r="C15" s="45">
        <f aca="true" t="shared" si="3" ref="C15:C21">SUM(D15:E15)</f>
        <v>338899</v>
      </c>
      <c r="D15" s="45">
        <f aca="true" t="shared" si="4" ref="D15:E21">SUM(G15+J15)</f>
        <v>169539</v>
      </c>
      <c r="E15" s="45">
        <f t="shared" si="4"/>
        <v>169360</v>
      </c>
      <c r="F15" s="45">
        <f aca="true" t="shared" si="5" ref="F15:F21">SUM(G15:H15)</f>
        <v>337529</v>
      </c>
      <c r="G15" s="45">
        <v>169124</v>
      </c>
      <c r="H15" s="45">
        <v>168405</v>
      </c>
      <c r="I15" s="45">
        <f aca="true" t="shared" si="6" ref="I15:I21">SUM(J15:K15)</f>
        <v>1370</v>
      </c>
      <c r="J15" s="45">
        <v>415</v>
      </c>
      <c r="K15" s="45">
        <v>955</v>
      </c>
      <c r="L15" s="46">
        <f t="shared" si="1"/>
        <v>2.5508554310273452</v>
      </c>
      <c r="M15" s="50">
        <v>41651</v>
      </c>
      <c r="N15" s="50">
        <f t="shared" si="2"/>
        <v>1859.83426627154</v>
      </c>
      <c r="O15" s="51">
        <v>182.22</v>
      </c>
    </row>
    <row r="16" spans="1:15" s="38" customFormat="1" ht="27" customHeight="1">
      <c r="A16" s="44" t="s">
        <v>595</v>
      </c>
      <c r="B16" s="45">
        <v>91134</v>
      </c>
      <c r="C16" s="45">
        <f t="shared" si="3"/>
        <v>226394</v>
      </c>
      <c r="D16" s="45">
        <f t="shared" si="4"/>
        <v>115341</v>
      </c>
      <c r="E16" s="45">
        <f t="shared" si="4"/>
        <v>111053</v>
      </c>
      <c r="F16" s="45">
        <f t="shared" si="5"/>
        <v>224618</v>
      </c>
      <c r="G16" s="45">
        <v>114300</v>
      </c>
      <c r="H16" s="45">
        <v>110318</v>
      </c>
      <c r="I16" s="45">
        <f t="shared" si="6"/>
        <v>1776</v>
      </c>
      <c r="J16" s="45">
        <v>1041</v>
      </c>
      <c r="K16" s="45">
        <v>735</v>
      </c>
      <c r="L16" s="46">
        <f t="shared" si="1"/>
        <v>2.484188118594597</v>
      </c>
      <c r="M16" s="50">
        <v>25367</v>
      </c>
      <c r="N16" s="50">
        <f t="shared" si="2"/>
        <v>12951.601830663616</v>
      </c>
      <c r="O16" s="51">
        <v>17.48</v>
      </c>
    </row>
    <row r="17" spans="1:15" s="38" customFormat="1" ht="27" customHeight="1">
      <c r="A17" s="44" t="s">
        <v>596</v>
      </c>
      <c r="B17" s="45">
        <v>74527</v>
      </c>
      <c r="C17" s="45">
        <f t="shared" si="3"/>
        <v>172066</v>
      </c>
      <c r="D17" s="45">
        <f t="shared" si="4"/>
        <v>84178</v>
      </c>
      <c r="E17" s="45">
        <f t="shared" si="4"/>
        <v>87888</v>
      </c>
      <c r="F17" s="45">
        <f t="shared" si="5"/>
        <v>171197</v>
      </c>
      <c r="G17" s="45">
        <v>83880</v>
      </c>
      <c r="H17" s="45">
        <v>87317</v>
      </c>
      <c r="I17" s="45">
        <f t="shared" si="6"/>
        <v>869</v>
      </c>
      <c r="J17" s="45">
        <v>298</v>
      </c>
      <c r="K17" s="45">
        <v>571</v>
      </c>
      <c r="L17" s="46">
        <f t="shared" si="1"/>
        <v>2.3087740013686315</v>
      </c>
      <c r="M17" s="50">
        <v>24070</v>
      </c>
      <c r="N17" s="50">
        <f t="shared" si="2"/>
        <v>9866.169724770642</v>
      </c>
      <c r="O17" s="51">
        <v>17.44</v>
      </c>
    </row>
    <row r="18" spans="1:15" s="38" customFormat="1" ht="27" customHeight="1">
      <c r="A18" s="44" t="s">
        <v>597</v>
      </c>
      <c r="B18" s="45">
        <v>162429</v>
      </c>
      <c r="C18" s="45">
        <f t="shared" si="3"/>
        <v>456629</v>
      </c>
      <c r="D18" s="45">
        <f t="shared" si="4"/>
        <v>229664</v>
      </c>
      <c r="E18" s="45">
        <f t="shared" si="4"/>
        <v>226965</v>
      </c>
      <c r="F18" s="45">
        <f t="shared" si="5"/>
        <v>452505</v>
      </c>
      <c r="G18" s="45">
        <v>227546</v>
      </c>
      <c r="H18" s="45">
        <v>224959</v>
      </c>
      <c r="I18" s="45">
        <f t="shared" si="6"/>
        <v>4124</v>
      </c>
      <c r="J18" s="45">
        <v>2118</v>
      </c>
      <c r="K18" s="45">
        <v>2006</v>
      </c>
      <c r="L18" s="46">
        <f t="shared" si="1"/>
        <v>2.811252916658971</v>
      </c>
      <c r="M18" s="50">
        <v>39290</v>
      </c>
      <c r="N18" s="50">
        <f t="shared" si="2"/>
        <v>4853.108725688171</v>
      </c>
      <c r="O18" s="51">
        <v>94.09</v>
      </c>
    </row>
    <row r="19" spans="1:15" s="38" customFormat="1" ht="27" customHeight="1">
      <c r="A19" s="44" t="s">
        <v>56</v>
      </c>
      <c r="B19" s="45">
        <v>160501</v>
      </c>
      <c r="C19" s="45">
        <f t="shared" si="3"/>
        <v>463368</v>
      </c>
      <c r="D19" s="45">
        <f t="shared" si="4"/>
        <v>227919</v>
      </c>
      <c r="E19" s="45">
        <f t="shared" si="4"/>
        <v>235449</v>
      </c>
      <c r="F19" s="45">
        <f t="shared" si="5"/>
        <v>461988</v>
      </c>
      <c r="G19" s="45">
        <v>227298</v>
      </c>
      <c r="H19" s="45">
        <v>234690</v>
      </c>
      <c r="I19" s="45">
        <f t="shared" si="6"/>
        <v>1380</v>
      </c>
      <c r="J19" s="45">
        <v>621</v>
      </c>
      <c r="K19" s="45">
        <v>759</v>
      </c>
      <c r="L19" s="46">
        <f t="shared" si="1"/>
        <v>2.887010049781621</v>
      </c>
      <c r="M19" s="50">
        <v>44991</v>
      </c>
      <c r="N19" s="50">
        <f t="shared" si="2"/>
        <v>6060.266806173163</v>
      </c>
      <c r="O19" s="51">
        <v>76.46</v>
      </c>
    </row>
    <row r="20" spans="1:15" s="38" customFormat="1" ht="27" customHeight="1">
      <c r="A20" s="44" t="s">
        <v>58</v>
      </c>
      <c r="B20" s="45">
        <v>213725</v>
      </c>
      <c r="C20" s="45">
        <f t="shared" si="3"/>
        <v>614553</v>
      </c>
      <c r="D20" s="45">
        <f t="shared" si="4"/>
        <v>308126</v>
      </c>
      <c r="E20" s="45">
        <f t="shared" si="4"/>
        <v>306427</v>
      </c>
      <c r="F20" s="45">
        <f t="shared" si="5"/>
        <v>607083</v>
      </c>
      <c r="G20" s="45">
        <v>303462</v>
      </c>
      <c r="H20" s="45">
        <v>303621</v>
      </c>
      <c r="I20" s="45">
        <f t="shared" si="6"/>
        <v>7470</v>
      </c>
      <c r="J20" s="45">
        <v>4664</v>
      </c>
      <c r="K20" s="45">
        <v>2806</v>
      </c>
      <c r="L20" s="46">
        <f t="shared" si="1"/>
        <v>2.875438062931337</v>
      </c>
      <c r="M20" s="50">
        <v>46419</v>
      </c>
      <c r="N20" s="50">
        <f t="shared" si="2"/>
        <v>9858.08469682387</v>
      </c>
      <c r="O20" s="51">
        <v>62.34</v>
      </c>
    </row>
    <row r="21" spans="1:15" s="38" customFormat="1" ht="27" customHeight="1">
      <c r="A21" s="52" t="s">
        <v>59</v>
      </c>
      <c r="B21" s="53">
        <v>63886</v>
      </c>
      <c r="C21" s="54">
        <f t="shared" si="3"/>
        <v>181623</v>
      </c>
      <c r="D21" s="54">
        <f t="shared" si="4"/>
        <v>93209</v>
      </c>
      <c r="E21" s="54">
        <f t="shared" si="4"/>
        <v>88414</v>
      </c>
      <c r="F21" s="54">
        <f t="shared" si="5"/>
        <v>178899</v>
      </c>
      <c r="G21" s="54">
        <v>91336</v>
      </c>
      <c r="H21" s="54">
        <v>87563</v>
      </c>
      <c r="I21" s="54">
        <f t="shared" si="6"/>
        <v>2724</v>
      </c>
      <c r="J21" s="54">
        <v>1873</v>
      </c>
      <c r="K21" s="54">
        <v>851</v>
      </c>
      <c r="L21" s="55">
        <f t="shared" si="1"/>
        <v>2.8429233321854555</v>
      </c>
      <c r="M21" s="56">
        <v>17712</v>
      </c>
      <c r="N21" s="56">
        <f t="shared" si="2"/>
        <v>425.3366431699492</v>
      </c>
      <c r="O21" s="57">
        <v>427.01</v>
      </c>
    </row>
    <row r="22" spans="1:15" s="27" customFormat="1" ht="16.5" customHeight="1">
      <c r="A22" s="58" t="s">
        <v>581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27" customFormat="1" ht="16.5" customHeight="1">
      <c r="A23" s="58" t="s">
        <v>598</v>
      </c>
      <c r="B23" s="29"/>
      <c r="C23" s="29"/>
      <c r="D23" s="29"/>
      <c r="E23" s="29"/>
      <c r="F23" s="29"/>
      <c r="G23" s="29"/>
      <c r="H23" s="29"/>
      <c r="I23" s="29"/>
      <c r="J23" s="29"/>
      <c r="O23" s="51"/>
    </row>
    <row r="24" spans="1:15" s="59" customFormat="1" ht="16.5" customHeight="1">
      <c r="A24" s="58" t="s">
        <v>599</v>
      </c>
      <c r="O24" s="51"/>
    </row>
    <row r="25" s="59" customFormat="1" ht="16.5" customHeight="1">
      <c r="A25" s="60" t="s">
        <v>600</v>
      </c>
    </row>
    <row r="26" s="59" customFormat="1" ht="13.5"/>
    <row r="27" s="59" customFormat="1" ht="13.5"/>
    <row r="28" s="59" customFormat="1" ht="13.5"/>
    <row r="29" s="59" customFormat="1" ht="13.5"/>
    <row r="30" s="59" customFormat="1" ht="13.5"/>
    <row r="31" s="59" customFormat="1" ht="13.5"/>
  </sheetData>
  <sheetProtection/>
  <mergeCells count="9">
    <mergeCell ref="A4:A6"/>
    <mergeCell ref="B4:B6"/>
    <mergeCell ref="C4:K4"/>
    <mergeCell ref="L4:L6"/>
    <mergeCell ref="M4:M6"/>
    <mergeCell ref="N4:O5"/>
    <mergeCell ref="C5:E5"/>
    <mergeCell ref="F5:H5"/>
    <mergeCell ref="I5:K5"/>
  </mergeCells>
  <printOptions/>
  <pageMargins left="0.17" right="0.16" top="0.47" bottom="0.28" header="0.57" footer="0.2"/>
  <pageSetup horizontalDpi="300" verticalDpi="3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374"/>
  <sheetViews>
    <sheetView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8.88671875" defaultRowHeight="13.5"/>
  <cols>
    <col min="1" max="1" width="7.88671875" style="61" customWidth="1"/>
    <col min="2" max="2" width="8.21484375" style="61" customWidth="1"/>
    <col min="3" max="3" width="11.6640625" style="61" customWidth="1"/>
    <col min="4" max="4" width="8.21484375" style="61" customWidth="1"/>
    <col min="5" max="5" width="10.88671875" style="61" customWidth="1"/>
    <col min="6" max="6" width="7.6640625" style="61" customWidth="1"/>
    <col min="7" max="7" width="9.3359375" style="61" customWidth="1"/>
    <col min="8" max="8" width="9.6640625" style="61" customWidth="1"/>
    <col min="9" max="9" width="8.3359375" style="61" customWidth="1"/>
    <col min="10" max="10" width="7.3359375" style="61" customWidth="1"/>
    <col min="11" max="11" width="7.99609375" style="61" customWidth="1"/>
    <col min="12" max="12" width="7.21484375" style="61" customWidth="1"/>
    <col min="13" max="13" width="6.99609375" style="61" customWidth="1"/>
    <col min="14" max="14" width="9.4453125" style="61" customWidth="1"/>
    <col min="15" max="15" width="6.77734375" style="61" customWidth="1"/>
    <col min="16" max="16" width="7.10546875" style="61" customWidth="1"/>
    <col min="17" max="17" width="7.21484375" style="61" customWidth="1"/>
    <col min="18" max="18" width="6.6640625" style="61" customWidth="1"/>
    <col min="19" max="16384" width="8.88671875" style="61" customWidth="1"/>
  </cols>
  <sheetData>
    <row r="1" spans="5:10" s="27" customFormat="1" ht="21.75" customHeight="1">
      <c r="E1" s="98" t="s">
        <v>616</v>
      </c>
      <c r="F1" s="98"/>
      <c r="G1" s="98"/>
      <c r="H1" s="98"/>
      <c r="I1" s="98"/>
      <c r="J1" s="98"/>
    </row>
    <row r="2" spans="1:2" s="27" customFormat="1" ht="24" customHeight="1">
      <c r="A2" s="29"/>
      <c r="B2" s="29"/>
    </row>
    <row r="3" spans="1:2" s="104" customFormat="1" ht="17.25" customHeight="1">
      <c r="A3" s="304" t="s">
        <v>146</v>
      </c>
      <c r="B3" s="304"/>
    </row>
    <row r="4" spans="1:18" s="249" customFormat="1" ht="16.5" customHeight="1">
      <c r="A4" s="555" t="s">
        <v>445</v>
      </c>
      <c r="B4" s="557" t="s">
        <v>147</v>
      </c>
      <c r="C4" s="555" t="s">
        <v>148</v>
      </c>
      <c r="D4" s="594" t="s">
        <v>446</v>
      </c>
      <c r="E4" s="551" t="s">
        <v>447</v>
      </c>
      <c r="F4" s="565"/>
      <c r="G4" s="565"/>
      <c r="H4" s="565"/>
      <c r="I4" s="565"/>
      <c r="J4" s="565"/>
      <c r="K4" s="565"/>
      <c r="L4" s="565"/>
      <c r="M4" s="552"/>
      <c r="N4" s="551" t="s">
        <v>448</v>
      </c>
      <c r="O4" s="565"/>
      <c r="P4" s="565"/>
      <c r="Q4" s="552"/>
      <c r="R4" s="550" t="s">
        <v>449</v>
      </c>
    </row>
    <row r="5" spans="1:18" s="249" customFormat="1" ht="16.5" customHeight="1">
      <c r="A5" s="555"/>
      <c r="B5" s="595"/>
      <c r="C5" s="555"/>
      <c r="D5" s="596"/>
      <c r="E5" s="546" t="s">
        <v>450</v>
      </c>
      <c r="F5" s="547"/>
      <c r="G5" s="547"/>
      <c r="H5" s="561"/>
      <c r="I5" s="546" t="s">
        <v>451</v>
      </c>
      <c r="J5" s="547"/>
      <c r="K5" s="547"/>
      <c r="L5" s="561"/>
      <c r="M5" s="555" t="s">
        <v>452</v>
      </c>
      <c r="N5" s="591" t="s">
        <v>453</v>
      </c>
      <c r="O5" s="592"/>
      <c r="P5" s="593"/>
      <c r="Q5" s="594" t="s">
        <v>452</v>
      </c>
      <c r="R5" s="551"/>
    </row>
    <row r="6" spans="1:18" s="249" customFormat="1" ht="33" customHeight="1">
      <c r="A6" s="555"/>
      <c r="B6" s="559"/>
      <c r="C6" s="555"/>
      <c r="D6" s="560"/>
      <c r="E6" s="110"/>
      <c r="F6" s="107" t="s">
        <v>454</v>
      </c>
      <c r="G6" s="107" t="s">
        <v>455</v>
      </c>
      <c r="H6" s="107" t="s">
        <v>456</v>
      </c>
      <c r="I6" s="149"/>
      <c r="J6" s="107" t="s">
        <v>457</v>
      </c>
      <c r="K6" s="113" t="s">
        <v>458</v>
      </c>
      <c r="L6" s="113" t="s">
        <v>459</v>
      </c>
      <c r="M6" s="555"/>
      <c r="N6" s="149"/>
      <c r="O6" s="107" t="s">
        <v>460</v>
      </c>
      <c r="P6" s="107" t="s">
        <v>461</v>
      </c>
      <c r="Q6" s="560"/>
      <c r="R6" s="551"/>
    </row>
    <row r="7" spans="1:18" s="104" customFormat="1" ht="27" customHeight="1">
      <c r="A7" s="165" t="s">
        <v>29</v>
      </c>
      <c r="B7" s="248" t="s">
        <v>149</v>
      </c>
      <c r="C7" s="106">
        <v>2525836</v>
      </c>
      <c r="D7" s="306">
        <v>884.46</v>
      </c>
      <c r="E7" s="106">
        <v>2449187</v>
      </c>
      <c r="F7" s="106">
        <v>0</v>
      </c>
      <c r="G7" s="106">
        <v>88493</v>
      </c>
      <c r="H7" s="106">
        <v>2360694</v>
      </c>
      <c r="I7" s="106">
        <v>0</v>
      </c>
      <c r="J7" s="106">
        <v>0</v>
      </c>
      <c r="K7" s="307">
        <v>0</v>
      </c>
      <c r="L7" s="308">
        <v>0</v>
      </c>
      <c r="M7" s="309">
        <v>380.65</v>
      </c>
      <c r="N7" s="307">
        <v>76649</v>
      </c>
      <c r="O7" s="310">
        <v>0</v>
      </c>
      <c r="P7" s="311">
        <v>76649</v>
      </c>
      <c r="Q7" s="309">
        <v>503.85</v>
      </c>
      <c r="R7" s="312">
        <v>96.96540076236145</v>
      </c>
    </row>
    <row r="8" spans="1:18" s="104" customFormat="1" ht="27" customHeight="1">
      <c r="A8" s="165" t="s">
        <v>244</v>
      </c>
      <c r="B8" s="248" t="s">
        <v>149</v>
      </c>
      <c r="C8" s="106">
        <v>2513219</v>
      </c>
      <c r="D8" s="306">
        <v>884.33</v>
      </c>
      <c r="E8" s="106">
        <v>2446829</v>
      </c>
      <c r="F8" s="106">
        <v>0</v>
      </c>
      <c r="G8" s="106">
        <v>9770</v>
      </c>
      <c r="H8" s="106">
        <v>2437059</v>
      </c>
      <c r="I8" s="106">
        <v>0</v>
      </c>
      <c r="J8" s="106">
        <v>0</v>
      </c>
      <c r="K8" s="307">
        <v>0</v>
      </c>
      <c r="L8" s="106">
        <v>0</v>
      </c>
      <c r="M8" s="309">
        <v>387.67</v>
      </c>
      <c r="N8" s="307">
        <v>66390</v>
      </c>
      <c r="O8" s="310">
        <v>2379</v>
      </c>
      <c r="P8" s="311">
        <v>64011</v>
      </c>
      <c r="Q8" s="309">
        <v>496.65</v>
      </c>
      <c r="R8" s="312">
        <v>97.3583678939241</v>
      </c>
    </row>
    <row r="9" spans="1:18" s="104" customFormat="1" ht="27" customHeight="1">
      <c r="A9" s="165" t="s">
        <v>284</v>
      </c>
      <c r="B9" s="248" t="s">
        <v>149</v>
      </c>
      <c r="C9" s="106">
        <v>2512670</v>
      </c>
      <c r="D9" s="306">
        <v>884.1</v>
      </c>
      <c r="E9" s="106">
        <v>2449832</v>
      </c>
      <c r="F9" s="106">
        <v>0</v>
      </c>
      <c r="G9" s="106">
        <v>9926</v>
      </c>
      <c r="H9" s="106">
        <v>2439906</v>
      </c>
      <c r="I9" s="106">
        <v>0</v>
      </c>
      <c r="J9" s="106">
        <v>0</v>
      </c>
      <c r="K9" s="307">
        <v>0</v>
      </c>
      <c r="L9" s="106">
        <v>0</v>
      </c>
      <c r="M9" s="309">
        <v>390.02</v>
      </c>
      <c r="N9" s="307">
        <v>62838</v>
      </c>
      <c r="O9" s="310">
        <v>0</v>
      </c>
      <c r="P9" s="311">
        <v>62838</v>
      </c>
      <c r="Q9" s="309">
        <v>494.07</v>
      </c>
      <c r="R9" s="313">
        <v>97.49915428607817</v>
      </c>
    </row>
    <row r="10" spans="1:18" s="104" customFormat="1" ht="27" customHeight="1">
      <c r="A10" s="165" t="s">
        <v>283</v>
      </c>
      <c r="B10" s="248" t="s">
        <v>149</v>
      </c>
      <c r="C10" s="106">
        <v>2512604</v>
      </c>
      <c r="D10" s="306">
        <v>884.1</v>
      </c>
      <c r="E10" s="106">
        <v>2448739</v>
      </c>
      <c r="F10" s="106">
        <v>0</v>
      </c>
      <c r="G10" s="106">
        <v>10267</v>
      </c>
      <c r="H10" s="106">
        <v>2438472</v>
      </c>
      <c r="I10" s="106">
        <v>0</v>
      </c>
      <c r="J10" s="106">
        <v>0</v>
      </c>
      <c r="K10" s="307">
        <v>0</v>
      </c>
      <c r="L10" s="106">
        <v>0</v>
      </c>
      <c r="M10" s="309">
        <v>390.45</v>
      </c>
      <c r="N10" s="307">
        <v>63865</v>
      </c>
      <c r="O10" s="314">
        <v>0</v>
      </c>
      <c r="P10" s="311">
        <v>63865</v>
      </c>
      <c r="Q10" s="309">
        <v>493.65</v>
      </c>
      <c r="R10" s="315">
        <v>97.4582146649452</v>
      </c>
    </row>
    <row r="11" spans="1:18" s="104" customFormat="1" ht="27" customHeight="1">
      <c r="A11" s="165" t="s">
        <v>646</v>
      </c>
      <c r="B11" s="248" t="s">
        <v>149</v>
      </c>
      <c r="C11" s="106">
        <v>2509187</v>
      </c>
      <c r="D11" s="306">
        <v>884.07</v>
      </c>
      <c r="E11" s="106">
        <v>2458824</v>
      </c>
      <c r="F11" s="106">
        <v>0</v>
      </c>
      <c r="G11" s="106">
        <v>10562</v>
      </c>
      <c r="H11" s="106">
        <v>2448262</v>
      </c>
      <c r="I11" s="106">
        <v>0</v>
      </c>
      <c r="J11" s="106">
        <v>0</v>
      </c>
      <c r="K11" s="307">
        <v>0</v>
      </c>
      <c r="L11" s="106">
        <v>0</v>
      </c>
      <c r="M11" s="316">
        <v>390.42</v>
      </c>
      <c r="N11" s="307">
        <v>50363</v>
      </c>
      <c r="O11" s="314">
        <v>0</v>
      </c>
      <c r="P11" s="317">
        <v>50363</v>
      </c>
      <c r="Q11" s="316">
        <v>493.65</v>
      </c>
      <c r="R11" s="315">
        <v>97.99285585331026</v>
      </c>
    </row>
    <row r="12" spans="1:18" s="104" customFormat="1" ht="27" customHeight="1">
      <c r="A12" s="165" t="s">
        <v>717</v>
      </c>
      <c r="B12" s="248" t="s">
        <v>462</v>
      </c>
      <c r="C12" s="318">
        <f>SUM(C14:C21)</f>
        <v>2532077</v>
      </c>
      <c r="D12" s="306">
        <f>SUM(D14:D21)</f>
        <v>884.0999999999999</v>
      </c>
      <c r="E12" s="318">
        <f>SUM(E14:E21)</f>
        <v>2482492</v>
      </c>
      <c r="F12" s="106">
        <f>SUM(F14:F21)</f>
        <v>0</v>
      </c>
      <c r="G12" s="106">
        <f aca="true" t="shared" si="0" ref="G12:Q12">SUM(G14:G21)</f>
        <v>0</v>
      </c>
      <c r="H12" s="106">
        <f>SUM(H14:H21)</f>
        <v>2482492</v>
      </c>
      <c r="I12" s="106">
        <f t="shared" si="0"/>
        <v>0</v>
      </c>
      <c r="J12" s="106">
        <f t="shared" si="0"/>
        <v>0</v>
      </c>
      <c r="K12" s="106">
        <f t="shared" si="0"/>
        <v>0</v>
      </c>
      <c r="L12" s="106">
        <f t="shared" si="0"/>
        <v>0</v>
      </c>
      <c r="M12" s="306">
        <f t="shared" si="0"/>
        <v>390.45000000000005</v>
      </c>
      <c r="N12" s="106">
        <f t="shared" si="0"/>
        <v>49585</v>
      </c>
      <c r="O12" s="106">
        <f t="shared" si="0"/>
        <v>0</v>
      </c>
      <c r="P12" s="106">
        <f t="shared" si="0"/>
        <v>49585</v>
      </c>
      <c r="Q12" s="306">
        <f t="shared" si="0"/>
        <v>493.65</v>
      </c>
      <c r="R12" s="319">
        <f>E12/C12*100</f>
        <v>98.04172621922635</v>
      </c>
    </row>
    <row r="13" spans="1:18" s="104" customFormat="1" ht="12" customHeight="1">
      <c r="A13" s="171" t="s">
        <v>9</v>
      </c>
      <c r="B13" s="248"/>
      <c r="C13" s="106"/>
      <c r="D13" s="306"/>
      <c r="E13" s="106"/>
      <c r="F13" s="106"/>
      <c r="G13" s="106"/>
      <c r="H13" s="106"/>
      <c r="I13" s="106"/>
      <c r="J13" s="106"/>
      <c r="K13" s="106"/>
      <c r="L13" s="106"/>
      <c r="M13" s="320"/>
      <c r="N13" s="119"/>
      <c r="O13" s="119"/>
      <c r="P13" s="119"/>
      <c r="Q13" s="320"/>
      <c r="R13" s="319"/>
    </row>
    <row r="14" spans="1:65" s="104" customFormat="1" ht="27" customHeight="1">
      <c r="A14" s="165" t="s">
        <v>72</v>
      </c>
      <c r="B14" s="248" t="s">
        <v>462</v>
      </c>
      <c r="C14" s="318">
        <v>78545</v>
      </c>
      <c r="D14" s="509">
        <v>7.06</v>
      </c>
      <c r="E14" s="308">
        <f>SUM(F14:H14)</f>
        <v>78545</v>
      </c>
      <c r="F14" s="308">
        <v>0</v>
      </c>
      <c r="G14" s="308">
        <v>0</v>
      </c>
      <c r="H14" s="308">
        <v>78545</v>
      </c>
      <c r="I14" s="308">
        <f>SUM(J14:L14)</f>
        <v>0</v>
      </c>
      <c r="J14" s="308">
        <v>0</v>
      </c>
      <c r="K14" s="308">
        <v>0</v>
      </c>
      <c r="L14" s="308">
        <v>0</v>
      </c>
      <c r="M14" s="8">
        <v>7.06</v>
      </c>
      <c r="N14" s="9">
        <f>SUM(O14:P14)</f>
        <v>0</v>
      </c>
      <c r="O14" s="9">
        <v>0</v>
      </c>
      <c r="P14" s="9">
        <v>0</v>
      </c>
      <c r="Q14" s="8">
        <v>0</v>
      </c>
      <c r="R14" s="321">
        <f>E14/C14*100</f>
        <v>100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</row>
    <row r="15" spans="1:65" s="104" customFormat="1" ht="27" customHeight="1">
      <c r="A15" s="165" t="s">
        <v>49</v>
      </c>
      <c r="B15" s="248" t="s">
        <v>462</v>
      </c>
      <c r="C15" s="318">
        <v>338899</v>
      </c>
      <c r="D15" s="509">
        <v>182.22</v>
      </c>
      <c r="E15" s="308">
        <f aca="true" t="shared" si="1" ref="E15:E21">SUM(F15:H15)</f>
        <v>334154</v>
      </c>
      <c r="F15" s="308">
        <v>0</v>
      </c>
      <c r="G15" s="308">
        <v>0</v>
      </c>
      <c r="H15" s="308">
        <v>334154</v>
      </c>
      <c r="I15" s="308">
        <f aca="true" t="shared" si="2" ref="I15:I21">SUM(J15:L15)</f>
        <v>0</v>
      </c>
      <c r="J15" s="308">
        <v>0</v>
      </c>
      <c r="K15" s="308">
        <v>0</v>
      </c>
      <c r="L15" s="308">
        <v>0</v>
      </c>
      <c r="M15" s="8">
        <v>113.01</v>
      </c>
      <c r="N15" s="9">
        <f aca="true" t="shared" si="3" ref="N15:N21">SUM(O15:P15)</f>
        <v>4745</v>
      </c>
      <c r="O15" s="9">
        <v>0</v>
      </c>
      <c r="P15" s="9">
        <v>4745</v>
      </c>
      <c r="Q15" s="8">
        <v>69.21</v>
      </c>
      <c r="R15" s="321">
        <f aca="true" t="shared" si="4" ref="R15:R21">E15/C15*100</f>
        <v>98.59987783971036</v>
      </c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</row>
    <row r="16" spans="1:65" s="104" customFormat="1" ht="27" customHeight="1">
      <c r="A16" s="165" t="s">
        <v>51</v>
      </c>
      <c r="B16" s="248" t="s">
        <v>462</v>
      </c>
      <c r="C16" s="318">
        <v>226394</v>
      </c>
      <c r="D16" s="509">
        <v>17.48</v>
      </c>
      <c r="E16" s="308">
        <f t="shared" si="1"/>
        <v>226394</v>
      </c>
      <c r="F16" s="308">
        <v>0</v>
      </c>
      <c r="G16" s="308">
        <v>0</v>
      </c>
      <c r="H16" s="308">
        <v>226394</v>
      </c>
      <c r="I16" s="308">
        <f t="shared" si="2"/>
        <v>0</v>
      </c>
      <c r="J16" s="308">
        <v>0</v>
      </c>
      <c r="K16" s="308">
        <v>0</v>
      </c>
      <c r="L16" s="308">
        <v>0</v>
      </c>
      <c r="M16" s="8">
        <v>17.48</v>
      </c>
      <c r="N16" s="9">
        <f t="shared" si="3"/>
        <v>0</v>
      </c>
      <c r="O16" s="9">
        <v>0</v>
      </c>
      <c r="P16" s="9">
        <v>0</v>
      </c>
      <c r="Q16" s="8">
        <v>0</v>
      </c>
      <c r="R16" s="321">
        <f t="shared" si="4"/>
        <v>100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</row>
    <row r="17" spans="1:65" s="104" customFormat="1" ht="27" customHeight="1">
      <c r="A17" s="165" t="s">
        <v>53</v>
      </c>
      <c r="B17" s="248" t="s">
        <v>462</v>
      </c>
      <c r="C17" s="318">
        <v>172066</v>
      </c>
      <c r="D17" s="509">
        <v>17.44</v>
      </c>
      <c r="E17" s="308">
        <f t="shared" si="1"/>
        <v>172066</v>
      </c>
      <c r="F17" s="308">
        <v>0</v>
      </c>
      <c r="G17" s="308">
        <v>0</v>
      </c>
      <c r="H17" s="308">
        <v>172066</v>
      </c>
      <c r="I17" s="308">
        <f t="shared" si="2"/>
        <v>0</v>
      </c>
      <c r="J17" s="308">
        <v>0</v>
      </c>
      <c r="K17" s="308">
        <v>0</v>
      </c>
      <c r="L17" s="308">
        <v>0</v>
      </c>
      <c r="M17" s="8">
        <v>17.44</v>
      </c>
      <c r="N17" s="9">
        <f t="shared" si="3"/>
        <v>0</v>
      </c>
      <c r="O17" s="9">
        <v>0</v>
      </c>
      <c r="P17" s="9">
        <v>0</v>
      </c>
      <c r="Q17" s="8">
        <v>0</v>
      </c>
      <c r="R17" s="321">
        <f t="shared" si="4"/>
        <v>100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</row>
    <row r="18" spans="1:65" s="104" customFormat="1" ht="27" customHeight="1">
      <c r="A18" s="165" t="s">
        <v>55</v>
      </c>
      <c r="B18" s="248" t="s">
        <v>462</v>
      </c>
      <c r="C18" s="318">
        <v>456629</v>
      </c>
      <c r="D18" s="509">
        <v>94.09</v>
      </c>
      <c r="E18" s="308">
        <f t="shared" si="1"/>
        <v>455036</v>
      </c>
      <c r="F18" s="308">
        <v>0</v>
      </c>
      <c r="G18" s="308">
        <v>0</v>
      </c>
      <c r="H18" s="308">
        <v>455036</v>
      </c>
      <c r="I18" s="308">
        <f t="shared" si="2"/>
        <v>0</v>
      </c>
      <c r="J18" s="308">
        <v>0</v>
      </c>
      <c r="K18" s="308">
        <v>0</v>
      </c>
      <c r="L18" s="308">
        <v>0</v>
      </c>
      <c r="M18" s="8">
        <v>94.09</v>
      </c>
      <c r="N18" s="9">
        <f t="shared" si="3"/>
        <v>1593</v>
      </c>
      <c r="O18" s="9">
        <v>0</v>
      </c>
      <c r="P18" s="9">
        <v>1593</v>
      </c>
      <c r="Q18" s="8">
        <v>0</v>
      </c>
      <c r="R18" s="321">
        <f t="shared" si="4"/>
        <v>99.6511391085542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</row>
    <row r="19" spans="1:65" s="104" customFormat="1" ht="27" customHeight="1">
      <c r="A19" s="165" t="s">
        <v>56</v>
      </c>
      <c r="B19" s="248" t="s">
        <v>462</v>
      </c>
      <c r="C19" s="318">
        <v>463368</v>
      </c>
      <c r="D19" s="509">
        <v>76.46</v>
      </c>
      <c r="E19" s="308">
        <f t="shared" si="1"/>
        <v>460103</v>
      </c>
      <c r="F19" s="308">
        <v>0</v>
      </c>
      <c r="G19" s="308">
        <v>0</v>
      </c>
      <c r="H19" s="308">
        <v>460103</v>
      </c>
      <c r="I19" s="308">
        <f t="shared" si="2"/>
        <v>0</v>
      </c>
      <c r="J19" s="308">
        <v>0</v>
      </c>
      <c r="K19" s="308">
        <v>0</v>
      </c>
      <c r="L19" s="308">
        <v>0</v>
      </c>
      <c r="M19" s="8">
        <v>40.04</v>
      </c>
      <c r="N19" s="9">
        <f t="shared" si="3"/>
        <v>3265</v>
      </c>
      <c r="O19" s="9">
        <v>0</v>
      </c>
      <c r="P19" s="9">
        <v>3265</v>
      </c>
      <c r="Q19" s="8">
        <v>36.42</v>
      </c>
      <c r="R19" s="321">
        <f t="shared" si="4"/>
        <v>99.29537646104177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</row>
    <row r="20" spans="1:65" s="104" customFormat="1" ht="27" customHeight="1">
      <c r="A20" s="165" t="s">
        <v>58</v>
      </c>
      <c r="B20" s="248" t="s">
        <v>462</v>
      </c>
      <c r="C20" s="318">
        <v>614553</v>
      </c>
      <c r="D20" s="509">
        <v>62.34</v>
      </c>
      <c r="E20" s="308">
        <f t="shared" si="1"/>
        <v>614553</v>
      </c>
      <c r="F20" s="119">
        <v>0</v>
      </c>
      <c r="G20" s="119">
        <v>0</v>
      </c>
      <c r="H20" s="119">
        <v>614553</v>
      </c>
      <c r="I20" s="308">
        <f t="shared" si="2"/>
        <v>0</v>
      </c>
      <c r="J20" s="119">
        <v>0</v>
      </c>
      <c r="K20" s="119">
        <v>0</v>
      </c>
      <c r="L20" s="119">
        <v>0</v>
      </c>
      <c r="M20" s="8">
        <v>62.34</v>
      </c>
      <c r="N20" s="9">
        <f t="shared" si="3"/>
        <v>0</v>
      </c>
      <c r="O20" s="9">
        <v>0</v>
      </c>
      <c r="P20" s="9">
        <v>0</v>
      </c>
      <c r="Q20" s="8">
        <v>0</v>
      </c>
      <c r="R20" s="321">
        <f t="shared" si="4"/>
        <v>100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</row>
    <row r="21" spans="1:65" s="104" customFormat="1" ht="27" customHeight="1">
      <c r="A21" s="173" t="s">
        <v>59</v>
      </c>
      <c r="B21" s="322" t="s">
        <v>462</v>
      </c>
      <c r="C21" s="323">
        <v>181623</v>
      </c>
      <c r="D21" s="510">
        <v>427.01</v>
      </c>
      <c r="E21" s="324">
        <f t="shared" si="1"/>
        <v>141641</v>
      </c>
      <c r="F21" s="324">
        <v>0</v>
      </c>
      <c r="G21" s="324">
        <v>0</v>
      </c>
      <c r="H21" s="324">
        <v>141641</v>
      </c>
      <c r="I21" s="324">
        <f t="shared" si="2"/>
        <v>0</v>
      </c>
      <c r="J21" s="324">
        <v>0</v>
      </c>
      <c r="K21" s="324">
        <v>0</v>
      </c>
      <c r="L21" s="324">
        <v>0</v>
      </c>
      <c r="M21" s="10">
        <v>38.99</v>
      </c>
      <c r="N21" s="11">
        <f t="shared" si="3"/>
        <v>39982</v>
      </c>
      <c r="O21" s="11">
        <v>0</v>
      </c>
      <c r="P21" s="11">
        <v>39982</v>
      </c>
      <c r="Q21" s="10">
        <v>388.02</v>
      </c>
      <c r="R21" s="325">
        <f t="shared" si="4"/>
        <v>77.98626825897601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</row>
    <row r="22" spans="1:17" s="164" customFormat="1" ht="19.5" customHeight="1">
      <c r="A22" s="174" t="s">
        <v>615</v>
      </c>
      <c r="B22" s="174"/>
      <c r="D22" s="326"/>
      <c r="M22" s="326"/>
      <c r="Q22" s="326"/>
    </row>
    <row r="23" spans="1:17" s="100" customFormat="1" ht="18" customHeight="1">
      <c r="A23" s="174"/>
      <c r="B23" s="174"/>
      <c r="D23" s="327"/>
      <c r="M23" s="327"/>
      <c r="Q23" s="327"/>
    </row>
    <row r="24" spans="1:17" s="100" customFormat="1" ht="12">
      <c r="A24" s="328"/>
      <c r="B24" s="328"/>
      <c r="D24" s="327"/>
      <c r="M24" s="327"/>
      <c r="Q24" s="327"/>
    </row>
    <row r="25" spans="1:17" s="100" customFormat="1" ht="12">
      <c r="A25" s="245" t="s">
        <v>9</v>
      </c>
      <c r="B25" s="245"/>
      <c r="D25" s="327"/>
      <c r="M25" s="327"/>
      <c r="Q25" s="327"/>
    </row>
    <row r="26" spans="1:17" s="330" customFormat="1" ht="14.25">
      <c r="A26" s="329" t="s">
        <v>9</v>
      </c>
      <c r="B26" s="329"/>
      <c r="D26" s="331"/>
      <c r="M26" s="331"/>
      <c r="Q26" s="331"/>
    </row>
    <row r="27" spans="1:13" s="330" customFormat="1" ht="14.25">
      <c r="A27" s="332"/>
      <c r="B27" s="332"/>
      <c r="D27" s="331"/>
      <c r="M27" s="331"/>
    </row>
    <row r="28" spans="1:13" s="330" customFormat="1" ht="14.25">
      <c r="A28" s="332"/>
      <c r="B28" s="332"/>
      <c r="D28" s="331"/>
      <c r="M28" s="331"/>
    </row>
    <row r="29" spans="1:4" s="330" customFormat="1" ht="14.25">
      <c r="A29" s="332"/>
      <c r="B29" s="332"/>
      <c r="D29" s="331"/>
    </row>
    <row r="30" spans="1:4" s="330" customFormat="1" ht="14.25">
      <c r="A30" s="332"/>
      <c r="B30" s="332"/>
      <c r="D30" s="331"/>
    </row>
    <row r="31" spans="1:4" s="330" customFormat="1" ht="14.25">
      <c r="A31" s="332"/>
      <c r="B31" s="332"/>
      <c r="D31" s="331"/>
    </row>
    <row r="32" spans="1:4" s="330" customFormat="1" ht="14.25">
      <c r="A32" s="332"/>
      <c r="B32" s="332"/>
      <c r="D32" s="331"/>
    </row>
    <row r="33" s="330" customFormat="1" ht="14.25">
      <c r="D33" s="331"/>
    </row>
    <row r="34" s="330" customFormat="1" ht="14.25">
      <c r="D34" s="331"/>
    </row>
    <row r="35" s="330" customFormat="1" ht="14.25">
      <c r="D35" s="331"/>
    </row>
    <row r="36" s="330" customFormat="1" ht="14.25">
      <c r="D36" s="331"/>
    </row>
    <row r="37" s="330" customFormat="1" ht="14.25">
      <c r="D37" s="331"/>
    </row>
    <row r="38" s="330" customFormat="1" ht="14.25">
      <c r="D38" s="331"/>
    </row>
    <row r="39" s="330" customFormat="1" ht="14.25">
      <c r="D39" s="331"/>
    </row>
    <row r="40" s="330" customFormat="1" ht="14.25">
      <c r="D40" s="331"/>
    </row>
    <row r="41" s="330" customFormat="1" ht="14.25">
      <c r="D41" s="331"/>
    </row>
    <row r="42" s="330" customFormat="1" ht="14.25">
      <c r="D42" s="331"/>
    </row>
    <row r="43" s="330" customFormat="1" ht="14.25">
      <c r="D43" s="331"/>
    </row>
    <row r="44" s="330" customFormat="1" ht="14.25">
      <c r="D44" s="331"/>
    </row>
    <row r="45" s="330" customFormat="1" ht="14.25">
      <c r="D45" s="331"/>
    </row>
    <row r="46" s="330" customFormat="1" ht="14.25">
      <c r="D46" s="331"/>
    </row>
    <row r="47" s="330" customFormat="1" ht="14.25">
      <c r="D47" s="331"/>
    </row>
    <row r="48" s="330" customFormat="1" ht="14.25">
      <c r="D48" s="331"/>
    </row>
    <row r="49" s="330" customFormat="1" ht="14.25">
      <c r="D49" s="331"/>
    </row>
    <row r="50" s="330" customFormat="1" ht="14.25">
      <c r="D50" s="331"/>
    </row>
    <row r="51" s="330" customFormat="1" ht="14.25">
      <c r="D51" s="331"/>
    </row>
    <row r="52" s="330" customFormat="1" ht="14.25">
      <c r="D52" s="331"/>
    </row>
    <row r="53" s="330" customFormat="1" ht="14.25">
      <c r="D53" s="331"/>
    </row>
    <row r="54" s="330" customFormat="1" ht="14.25">
      <c r="D54" s="331"/>
    </row>
    <row r="55" s="330" customFormat="1" ht="14.25">
      <c r="D55" s="331"/>
    </row>
    <row r="56" s="330" customFormat="1" ht="14.25">
      <c r="D56" s="331"/>
    </row>
    <row r="57" s="330" customFormat="1" ht="14.25">
      <c r="D57" s="331"/>
    </row>
    <row r="58" s="330" customFormat="1" ht="14.25">
      <c r="D58" s="331"/>
    </row>
    <row r="59" s="330" customFormat="1" ht="14.25">
      <c r="D59" s="331"/>
    </row>
    <row r="60" s="330" customFormat="1" ht="14.25">
      <c r="D60" s="331"/>
    </row>
    <row r="61" s="330" customFormat="1" ht="14.25">
      <c r="D61" s="331"/>
    </row>
    <row r="62" s="330" customFormat="1" ht="14.25">
      <c r="D62" s="331"/>
    </row>
    <row r="63" s="330" customFormat="1" ht="14.25">
      <c r="D63" s="331"/>
    </row>
    <row r="64" s="330" customFormat="1" ht="14.25">
      <c r="D64" s="331"/>
    </row>
    <row r="65" s="330" customFormat="1" ht="14.25">
      <c r="D65" s="331"/>
    </row>
    <row r="66" s="330" customFormat="1" ht="14.25">
      <c r="D66" s="331"/>
    </row>
    <row r="67" s="330" customFormat="1" ht="14.25">
      <c r="D67" s="331"/>
    </row>
    <row r="68" s="330" customFormat="1" ht="14.25">
      <c r="D68" s="331"/>
    </row>
    <row r="69" s="330" customFormat="1" ht="14.25">
      <c r="D69" s="331"/>
    </row>
    <row r="70" s="330" customFormat="1" ht="14.25">
      <c r="D70" s="331"/>
    </row>
    <row r="71" s="330" customFormat="1" ht="14.25">
      <c r="D71" s="331"/>
    </row>
    <row r="72" s="330" customFormat="1" ht="14.25">
      <c r="D72" s="331"/>
    </row>
    <row r="73" s="330" customFormat="1" ht="14.25">
      <c r="D73" s="331"/>
    </row>
    <row r="74" s="330" customFormat="1" ht="14.25">
      <c r="D74" s="331"/>
    </row>
    <row r="75" s="330" customFormat="1" ht="14.25">
      <c r="D75" s="331"/>
    </row>
    <row r="76" s="330" customFormat="1" ht="14.25">
      <c r="D76" s="331"/>
    </row>
    <row r="77" s="330" customFormat="1" ht="14.25">
      <c r="D77" s="331"/>
    </row>
    <row r="78" s="330" customFormat="1" ht="14.25">
      <c r="D78" s="331"/>
    </row>
    <row r="79" s="330" customFormat="1" ht="14.25">
      <c r="D79" s="331"/>
    </row>
    <row r="80" s="330" customFormat="1" ht="14.25">
      <c r="D80" s="331"/>
    </row>
    <row r="81" s="330" customFormat="1" ht="14.25">
      <c r="D81" s="331"/>
    </row>
    <row r="82" s="330" customFormat="1" ht="14.25">
      <c r="D82" s="331"/>
    </row>
    <row r="83" s="330" customFormat="1" ht="14.25">
      <c r="D83" s="331"/>
    </row>
    <row r="84" s="330" customFormat="1" ht="14.25">
      <c r="D84" s="331"/>
    </row>
    <row r="85" s="330" customFormat="1" ht="14.25">
      <c r="D85" s="331"/>
    </row>
    <row r="86" s="330" customFormat="1" ht="14.25">
      <c r="D86" s="331"/>
    </row>
    <row r="87" s="330" customFormat="1" ht="14.25">
      <c r="D87" s="331"/>
    </row>
    <row r="88" s="330" customFormat="1" ht="14.25">
      <c r="D88" s="331"/>
    </row>
    <row r="89" s="330" customFormat="1" ht="14.25">
      <c r="D89" s="331"/>
    </row>
    <row r="90" s="330" customFormat="1" ht="14.25">
      <c r="D90" s="331"/>
    </row>
    <row r="91" s="330" customFormat="1" ht="14.25">
      <c r="D91" s="331"/>
    </row>
    <row r="92" s="330" customFormat="1" ht="14.25">
      <c r="D92" s="331"/>
    </row>
    <row r="93" ht="13.5">
      <c r="D93" s="333"/>
    </row>
    <row r="94" ht="13.5">
      <c r="D94" s="333"/>
    </row>
    <row r="95" ht="13.5">
      <c r="D95" s="333"/>
    </row>
    <row r="96" ht="13.5">
      <c r="D96" s="333"/>
    </row>
    <row r="97" ht="13.5">
      <c r="D97" s="333"/>
    </row>
    <row r="98" ht="13.5">
      <c r="D98" s="333"/>
    </row>
    <row r="99" ht="13.5">
      <c r="D99" s="333"/>
    </row>
    <row r="100" ht="13.5">
      <c r="D100" s="333"/>
    </row>
    <row r="101" ht="13.5">
      <c r="D101" s="333"/>
    </row>
    <row r="102" ht="13.5">
      <c r="D102" s="333"/>
    </row>
    <row r="103" ht="13.5">
      <c r="D103" s="333"/>
    </row>
    <row r="104" ht="13.5">
      <c r="D104" s="333"/>
    </row>
    <row r="105" ht="13.5">
      <c r="D105" s="333"/>
    </row>
    <row r="106" ht="13.5">
      <c r="D106" s="333"/>
    </row>
    <row r="107" ht="13.5">
      <c r="D107" s="333"/>
    </row>
    <row r="108" ht="13.5">
      <c r="D108" s="333"/>
    </row>
    <row r="109" ht="13.5">
      <c r="D109" s="333"/>
    </row>
    <row r="110" ht="13.5">
      <c r="D110" s="333"/>
    </row>
    <row r="111" ht="13.5">
      <c r="D111" s="333"/>
    </row>
    <row r="112" ht="13.5">
      <c r="D112" s="333"/>
    </row>
    <row r="113" ht="13.5">
      <c r="D113" s="333"/>
    </row>
    <row r="114" ht="13.5">
      <c r="D114" s="333"/>
    </row>
    <row r="115" ht="13.5">
      <c r="D115" s="333"/>
    </row>
    <row r="116" ht="13.5">
      <c r="D116" s="333"/>
    </row>
    <row r="117" ht="13.5">
      <c r="D117" s="333"/>
    </row>
    <row r="118" ht="13.5">
      <c r="D118" s="333"/>
    </row>
    <row r="119" ht="13.5">
      <c r="D119" s="333"/>
    </row>
    <row r="120" ht="13.5">
      <c r="D120" s="333"/>
    </row>
    <row r="121" ht="13.5">
      <c r="D121" s="333"/>
    </row>
    <row r="122" ht="13.5">
      <c r="D122" s="333"/>
    </row>
    <row r="123" ht="13.5">
      <c r="D123" s="333"/>
    </row>
    <row r="124" ht="13.5">
      <c r="D124" s="333"/>
    </row>
    <row r="125" ht="13.5">
      <c r="D125" s="333"/>
    </row>
    <row r="126" ht="13.5">
      <c r="D126" s="333"/>
    </row>
    <row r="127" ht="13.5">
      <c r="D127" s="333"/>
    </row>
    <row r="128" ht="13.5">
      <c r="D128" s="333"/>
    </row>
    <row r="129" ht="13.5">
      <c r="D129" s="333"/>
    </row>
    <row r="130" ht="13.5">
      <c r="D130" s="333"/>
    </row>
    <row r="131" ht="13.5">
      <c r="D131" s="333"/>
    </row>
    <row r="132" ht="13.5">
      <c r="D132" s="333"/>
    </row>
    <row r="133" ht="13.5">
      <c r="D133" s="333"/>
    </row>
    <row r="134" ht="13.5">
      <c r="D134" s="333"/>
    </row>
    <row r="135" ht="13.5">
      <c r="D135" s="333"/>
    </row>
    <row r="136" ht="13.5">
      <c r="D136" s="333"/>
    </row>
    <row r="137" ht="13.5">
      <c r="D137" s="333"/>
    </row>
    <row r="138" ht="13.5">
      <c r="D138" s="333"/>
    </row>
    <row r="139" ht="13.5">
      <c r="D139" s="333"/>
    </row>
    <row r="140" ht="13.5">
      <c r="D140" s="333"/>
    </row>
    <row r="141" ht="13.5">
      <c r="D141" s="333"/>
    </row>
    <row r="142" ht="13.5">
      <c r="D142" s="333"/>
    </row>
    <row r="143" ht="13.5">
      <c r="D143" s="333"/>
    </row>
    <row r="144" ht="13.5">
      <c r="D144" s="333"/>
    </row>
    <row r="145" ht="13.5">
      <c r="D145" s="333"/>
    </row>
    <row r="146" ht="13.5">
      <c r="D146" s="333"/>
    </row>
    <row r="147" ht="13.5">
      <c r="D147" s="333"/>
    </row>
    <row r="148" ht="13.5">
      <c r="D148" s="333"/>
    </row>
    <row r="149" ht="13.5">
      <c r="D149" s="333"/>
    </row>
    <row r="150" ht="13.5">
      <c r="D150" s="333"/>
    </row>
    <row r="151" ht="13.5">
      <c r="D151" s="333"/>
    </row>
    <row r="152" ht="13.5">
      <c r="D152" s="333"/>
    </row>
    <row r="153" ht="13.5">
      <c r="D153" s="333"/>
    </row>
    <row r="154" ht="13.5">
      <c r="D154" s="333"/>
    </row>
    <row r="155" ht="13.5">
      <c r="D155" s="333"/>
    </row>
    <row r="156" ht="13.5">
      <c r="D156" s="333"/>
    </row>
    <row r="157" ht="13.5">
      <c r="D157" s="333"/>
    </row>
    <row r="158" ht="13.5">
      <c r="D158" s="333"/>
    </row>
    <row r="159" ht="13.5">
      <c r="D159" s="333"/>
    </row>
    <row r="160" ht="13.5">
      <c r="D160" s="333"/>
    </row>
    <row r="161" ht="13.5">
      <c r="D161" s="333"/>
    </row>
    <row r="162" ht="13.5">
      <c r="D162" s="333"/>
    </row>
    <row r="163" ht="13.5">
      <c r="D163" s="333"/>
    </row>
    <row r="164" ht="13.5">
      <c r="D164" s="333"/>
    </row>
    <row r="165" ht="13.5">
      <c r="D165" s="333"/>
    </row>
    <row r="166" ht="13.5">
      <c r="D166" s="333"/>
    </row>
    <row r="167" ht="13.5">
      <c r="D167" s="333"/>
    </row>
    <row r="168" ht="13.5">
      <c r="D168" s="333"/>
    </row>
    <row r="169" ht="13.5">
      <c r="D169" s="333"/>
    </row>
    <row r="170" ht="13.5">
      <c r="D170" s="333"/>
    </row>
    <row r="171" ht="13.5">
      <c r="D171" s="333"/>
    </row>
    <row r="172" ht="13.5">
      <c r="D172" s="333"/>
    </row>
    <row r="173" ht="13.5">
      <c r="D173" s="333"/>
    </row>
    <row r="174" ht="13.5">
      <c r="D174" s="333"/>
    </row>
    <row r="175" ht="13.5">
      <c r="D175" s="333"/>
    </row>
    <row r="176" ht="13.5">
      <c r="D176" s="333"/>
    </row>
    <row r="177" ht="13.5">
      <c r="D177" s="333"/>
    </row>
    <row r="178" ht="13.5">
      <c r="D178" s="333"/>
    </row>
    <row r="179" ht="13.5">
      <c r="D179" s="333"/>
    </row>
    <row r="180" ht="13.5">
      <c r="D180" s="333"/>
    </row>
    <row r="181" ht="13.5">
      <c r="D181" s="333"/>
    </row>
    <row r="182" ht="13.5">
      <c r="D182" s="333"/>
    </row>
    <row r="183" ht="13.5">
      <c r="D183" s="333"/>
    </row>
    <row r="184" ht="13.5">
      <c r="D184" s="333"/>
    </row>
    <row r="185" ht="13.5">
      <c r="D185" s="333"/>
    </row>
    <row r="186" ht="13.5">
      <c r="D186" s="333"/>
    </row>
    <row r="187" ht="13.5">
      <c r="D187" s="333"/>
    </row>
    <row r="188" ht="13.5">
      <c r="D188" s="333"/>
    </row>
    <row r="189" ht="13.5">
      <c r="D189" s="333"/>
    </row>
    <row r="190" ht="13.5">
      <c r="D190" s="333"/>
    </row>
    <row r="191" ht="13.5">
      <c r="D191" s="333"/>
    </row>
    <row r="192" ht="13.5">
      <c r="D192" s="333"/>
    </row>
    <row r="193" ht="13.5">
      <c r="D193" s="333"/>
    </row>
    <row r="194" ht="13.5">
      <c r="D194" s="333"/>
    </row>
    <row r="195" ht="13.5">
      <c r="D195" s="333"/>
    </row>
    <row r="196" ht="13.5">
      <c r="D196" s="333"/>
    </row>
    <row r="197" ht="13.5">
      <c r="D197" s="333"/>
    </row>
    <row r="198" ht="13.5">
      <c r="D198" s="333"/>
    </row>
    <row r="199" ht="13.5">
      <c r="D199" s="333"/>
    </row>
    <row r="200" ht="13.5">
      <c r="D200" s="333"/>
    </row>
    <row r="201" ht="13.5">
      <c r="D201" s="333"/>
    </row>
    <row r="202" ht="13.5">
      <c r="D202" s="333"/>
    </row>
    <row r="203" ht="13.5">
      <c r="D203" s="333"/>
    </row>
    <row r="204" ht="13.5">
      <c r="D204" s="333"/>
    </row>
    <row r="205" ht="13.5">
      <c r="D205" s="333"/>
    </row>
    <row r="206" ht="13.5">
      <c r="D206" s="333"/>
    </row>
    <row r="207" ht="13.5">
      <c r="D207" s="333"/>
    </row>
    <row r="208" ht="13.5">
      <c r="D208" s="333"/>
    </row>
    <row r="209" ht="13.5">
      <c r="D209" s="333"/>
    </row>
    <row r="210" ht="13.5">
      <c r="D210" s="333"/>
    </row>
    <row r="211" ht="13.5">
      <c r="D211" s="333"/>
    </row>
    <row r="212" ht="13.5">
      <c r="D212" s="333"/>
    </row>
    <row r="213" ht="13.5">
      <c r="D213" s="333"/>
    </row>
    <row r="214" ht="13.5">
      <c r="D214" s="333"/>
    </row>
    <row r="215" ht="13.5">
      <c r="D215" s="333"/>
    </row>
    <row r="216" ht="13.5">
      <c r="D216" s="333"/>
    </row>
    <row r="217" ht="13.5">
      <c r="D217" s="333"/>
    </row>
    <row r="218" ht="13.5">
      <c r="D218" s="333"/>
    </row>
    <row r="219" ht="13.5">
      <c r="D219" s="333"/>
    </row>
    <row r="220" ht="13.5">
      <c r="D220" s="333"/>
    </row>
    <row r="221" ht="13.5">
      <c r="D221" s="333"/>
    </row>
    <row r="222" ht="13.5">
      <c r="D222" s="333"/>
    </row>
    <row r="223" ht="13.5">
      <c r="D223" s="333"/>
    </row>
    <row r="224" ht="13.5">
      <c r="D224" s="333"/>
    </row>
    <row r="225" ht="13.5">
      <c r="D225" s="333"/>
    </row>
    <row r="226" ht="13.5">
      <c r="D226" s="333"/>
    </row>
    <row r="227" ht="13.5">
      <c r="D227" s="333"/>
    </row>
    <row r="228" ht="13.5">
      <c r="D228" s="333"/>
    </row>
    <row r="229" ht="13.5">
      <c r="D229" s="333"/>
    </row>
    <row r="230" ht="13.5">
      <c r="D230" s="333"/>
    </row>
    <row r="231" ht="13.5">
      <c r="D231" s="333"/>
    </row>
    <row r="232" ht="13.5">
      <c r="D232" s="333"/>
    </row>
    <row r="233" ht="13.5">
      <c r="D233" s="333"/>
    </row>
    <row r="234" ht="13.5">
      <c r="D234" s="333"/>
    </row>
    <row r="235" ht="13.5">
      <c r="D235" s="333"/>
    </row>
    <row r="236" ht="13.5">
      <c r="D236" s="333"/>
    </row>
    <row r="237" ht="13.5">
      <c r="D237" s="333"/>
    </row>
    <row r="238" ht="13.5">
      <c r="D238" s="333"/>
    </row>
    <row r="239" ht="13.5">
      <c r="D239" s="333"/>
    </row>
    <row r="240" ht="13.5">
      <c r="D240" s="333"/>
    </row>
    <row r="241" ht="13.5">
      <c r="D241" s="333"/>
    </row>
    <row r="242" ht="13.5">
      <c r="D242" s="333"/>
    </row>
    <row r="243" ht="13.5">
      <c r="D243" s="333"/>
    </row>
    <row r="244" ht="13.5">
      <c r="D244" s="333"/>
    </row>
    <row r="245" ht="13.5">
      <c r="D245" s="333"/>
    </row>
    <row r="246" ht="13.5">
      <c r="D246" s="333"/>
    </row>
    <row r="247" ht="13.5">
      <c r="D247" s="333"/>
    </row>
    <row r="248" ht="13.5">
      <c r="D248" s="333"/>
    </row>
    <row r="249" ht="13.5">
      <c r="D249" s="333"/>
    </row>
    <row r="250" ht="13.5">
      <c r="D250" s="333"/>
    </row>
    <row r="251" ht="13.5">
      <c r="D251" s="333"/>
    </row>
    <row r="252" ht="13.5">
      <c r="D252" s="333"/>
    </row>
    <row r="253" ht="13.5">
      <c r="D253" s="333"/>
    </row>
    <row r="254" ht="13.5">
      <c r="D254" s="333"/>
    </row>
    <row r="255" ht="13.5">
      <c r="D255" s="333"/>
    </row>
    <row r="256" ht="13.5">
      <c r="D256" s="333"/>
    </row>
    <row r="257" ht="13.5">
      <c r="D257" s="333"/>
    </row>
    <row r="258" ht="13.5">
      <c r="D258" s="333"/>
    </row>
    <row r="259" ht="13.5">
      <c r="D259" s="333"/>
    </row>
    <row r="260" ht="13.5">
      <c r="D260" s="333"/>
    </row>
    <row r="261" ht="13.5">
      <c r="D261" s="333"/>
    </row>
    <row r="262" ht="13.5">
      <c r="D262" s="333"/>
    </row>
    <row r="263" ht="13.5">
      <c r="D263" s="333"/>
    </row>
    <row r="264" ht="13.5">
      <c r="D264" s="333"/>
    </row>
    <row r="265" ht="13.5">
      <c r="D265" s="333"/>
    </row>
    <row r="266" ht="13.5">
      <c r="D266" s="333"/>
    </row>
    <row r="267" ht="13.5">
      <c r="D267" s="333"/>
    </row>
    <row r="268" ht="13.5">
      <c r="D268" s="333"/>
    </row>
    <row r="269" ht="13.5">
      <c r="D269" s="333"/>
    </row>
    <row r="270" ht="13.5">
      <c r="D270" s="333"/>
    </row>
    <row r="271" ht="13.5">
      <c r="D271" s="333"/>
    </row>
    <row r="272" ht="13.5">
      <c r="D272" s="333"/>
    </row>
    <row r="273" ht="13.5">
      <c r="D273" s="333"/>
    </row>
    <row r="274" ht="13.5">
      <c r="D274" s="333"/>
    </row>
    <row r="275" ht="13.5">
      <c r="D275" s="333"/>
    </row>
    <row r="276" ht="13.5">
      <c r="D276" s="333"/>
    </row>
    <row r="277" ht="13.5">
      <c r="D277" s="333"/>
    </row>
    <row r="278" ht="13.5">
      <c r="D278" s="333"/>
    </row>
    <row r="279" ht="13.5">
      <c r="D279" s="333"/>
    </row>
    <row r="280" ht="13.5">
      <c r="D280" s="333"/>
    </row>
    <row r="281" ht="13.5">
      <c r="D281" s="333"/>
    </row>
    <row r="282" ht="13.5">
      <c r="D282" s="333"/>
    </row>
    <row r="283" ht="13.5">
      <c r="D283" s="333"/>
    </row>
    <row r="284" ht="13.5">
      <c r="D284" s="333"/>
    </row>
    <row r="285" ht="13.5">
      <c r="D285" s="333"/>
    </row>
    <row r="286" ht="13.5">
      <c r="D286" s="333"/>
    </row>
    <row r="287" ht="13.5">
      <c r="D287" s="333"/>
    </row>
    <row r="288" ht="13.5">
      <c r="D288" s="333"/>
    </row>
    <row r="289" ht="13.5">
      <c r="D289" s="333"/>
    </row>
    <row r="290" ht="13.5">
      <c r="D290" s="333"/>
    </row>
    <row r="291" ht="13.5">
      <c r="D291" s="333"/>
    </row>
    <row r="292" ht="13.5">
      <c r="D292" s="333"/>
    </row>
    <row r="293" ht="13.5">
      <c r="D293" s="333"/>
    </row>
    <row r="294" ht="13.5">
      <c r="D294" s="333"/>
    </row>
    <row r="295" ht="13.5">
      <c r="D295" s="333"/>
    </row>
    <row r="296" ht="13.5">
      <c r="D296" s="333"/>
    </row>
    <row r="297" ht="13.5">
      <c r="D297" s="333"/>
    </row>
    <row r="298" ht="13.5">
      <c r="D298" s="333"/>
    </row>
    <row r="299" ht="13.5">
      <c r="D299" s="333"/>
    </row>
    <row r="300" ht="13.5">
      <c r="D300" s="333"/>
    </row>
    <row r="301" ht="13.5">
      <c r="D301" s="333"/>
    </row>
    <row r="302" ht="13.5">
      <c r="D302" s="333"/>
    </row>
    <row r="303" ht="13.5">
      <c r="D303" s="333"/>
    </row>
    <row r="304" ht="13.5">
      <c r="D304" s="333"/>
    </row>
    <row r="305" ht="13.5">
      <c r="D305" s="333"/>
    </row>
    <row r="306" ht="13.5">
      <c r="D306" s="333"/>
    </row>
    <row r="307" ht="13.5">
      <c r="D307" s="333"/>
    </row>
    <row r="308" ht="13.5">
      <c r="D308" s="333"/>
    </row>
    <row r="309" ht="13.5">
      <c r="D309" s="333"/>
    </row>
    <row r="310" ht="13.5">
      <c r="D310" s="333"/>
    </row>
    <row r="311" ht="13.5">
      <c r="D311" s="333"/>
    </row>
    <row r="312" ht="13.5">
      <c r="D312" s="333"/>
    </row>
    <row r="313" ht="13.5">
      <c r="D313" s="333"/>
    </row>
    <row r="314" ht="13.5">
      <c r="D314" s="333"/>
    </row>
    <row r="315" ht="13.5">
      <c r="D315" s="333"/>
    </row>
    <row r="316" ht="13.5">
      <c r="D316" s="333"/>
    </row>
    <row r="317" ht="13.5">
      <c r="D317" s="333"/>
    </row>
    <row r="318" ht="13.5">
      <c r="D318" s="333"/>
    </row>
    <row r="319" ht="13.5">
      <c r="D319" s="333"/>
    </row>
    <row r="320" ht="13.5">
      <c r="D320" s="333"/>
    </row>
    <row r="321" ht="13.5">
      <c r="D321" s="333"/>
    </row>
    <row r="322" ht="13.5">
      <c r="D322" s="333"/>
    </row>
    <row r="323" ht="13.5">
      <c r="D323" s="333"/>
    </row>
    <row r="324" ht="13.5">
      <c r="D324" s="333"/>
    </row>
    <row r="325" ht="13.5">
      <c r="D325" s="333"/>
    </row>
    <row r="326" ht="13.5">
      <c r="D326" s="333"/>
    </row>
    <row r="327" ht="13.5">
      <c r="D327" s="333"/>
    </row>
    <row r="328" ht="13.5">
      <c r="D328" s="333"/>
    </row>
    <row r="329" ht="13.5">
      <c r="D329" s="333"/>
    </row>
    <row r="330" ht="13.5">
      <c r="D330" s="333"/>
    </row>
    <row r="331" ht="13.5">
      <c r="D331" s="333"/>
    </row>
    <row r="332" ht="13.5">
      <c r="D332" s="333"/>
    </row>
    <row r="333" ht="13.5">
      <c r="D333" s="333"/>
    </row>
    <row r="334" ht="13.5">
      <c r="D334" s="333"/>
    </row>
    <row r="335" ht="13.5">
      <c r="D335" s="333"/>
    </row>
    <row r="336" ht="13.5">
      <c r="D336" s="333"/>
    </row>
    <row r="337" ht="13.5">
      <c r="D337" s="333"/>
    </row>
    <row r="338" ht="13.5">
      <c r="D338" s="333"/>
    </row>
    <row r="339" ht="13.5">
      <c r="D339" s="333"/>
    </row>
    <row r="340" ht="13.5">
      <c r="D340" s="333"/>
    </row>
    <row r="341" ht="13.5">
      <c r="D341" s="333"/>
    </row>
    <row r="342" ht="13.5">
      <c r="D342" s="333"/>
    </row>
    <row r="343" ht="13.5">
      <c r="D343" s="333"/>
    </row>
    <row r="344" ht="13.5">
      <c r="D344" s="333"/>
    </row>
    <row r="345" ht="13.5">
      <c r="D345" s="333"/>
    </row>
    <row r="346" ht="13.5">
      <c r="D346" s="333"/>
    </row>
    <row r="347" ht="13.5">
      <c r="D347" s="333"/>
    </row>
    <row r="348" ht="13.5">
      <c r="D348" s="333"/>
    </row>
    <row r="349" ht="13.5">
      <c r="D349" s="333"/>
    </row>
    <row r="350" ht="13.5">
      <c r="D350" s="333"/>
    </row>
    <row r="351" ht="13.5">
      <c r="D351" s="333"/>
    </row>
    <row r="352" ht="13.5">
      <c r="D352" s="333"/>
    </row>
    <row r="353" ht="13.5">
      <c r="D353" s="333"/>
    </row>
    <row r="354" ht="13.5">
      <c r="D354" s="333"/>
    </row>
    <row r="355" ht="13.5">
      <c r="D355" s="333"/>
    </row>
    <row r="356" ht="13.5">
      <c r="D356" s="333"/>
    </row>
    <row r="357" ht="13.5">
      <c r="D357" s="333"/>
    </row>
    <row r="358" ht="13.5">
      <c r="D358" s="333"/>
    </row>
    <row r="359" ht="13.5">
      <c r="D359" s="333"/>
    </row>
    <row r="360" ht="13.5">
      <c r="D360" s="333"/>
    </row>
    <row r="361" ht="13.5">
      <c r="D361" s="333"/>
    </row>
    <row r="362" ht="13.5">
      <c r="D362" s="333"/>
    </row>
    <row r="363" ht="13.5">
      <c r="D363" s="333"/>
    </row>
    <row r="364" ht="13.5">
      <c r="D364" s="333"/>
    </row>
    <row r="365" ht="13.5">
      <c r="D365" s="333"/>
    </row>
    <row r="366" ht="13.5">
      <c r="D366" s="333"/>
    </row>
    <row r="367" ht="13.5">
      <c r="D367" s="333"/>
    </row>
    <row r="368" ht="13.5">
      <c r="D368" s="333"/>
    </row>
    <row r="369" ht="13.5">
      <c r="D369" s="333"/>
    </row>
    <row r="370" ht="13.5">
      <c r="D370" s="333"/>
    </row>
    <row r="371" ht="13.5">
      <c r="D371" s="333"/>
    </row>
    <row r="372" ht="13.5">
      <c r="D372" s="333"/>
    </row>
    <row r="373" ht="13.5">
      <c r="D373" s="333"/>
    </row>
    <row r="374" ht="13.5">
      <c r="D374" s="333"/>
    </row>
  </sheetData>
  <sheetProtection/>
  <mergeCells count="12">
    <mergeCell ref="A4:A6"/>
    <mergeCell ref="B4:B6"/>
    <mergeCell ref="C4:C6"/>
    <mergeCell ref="D4:D6"/>
    <mergeCell ref="E4:M4"/>
    <mergeCell ref="N4:Q4"/>
    <mergeCell ref="R4:R6"/>
    <mergeCell ref="E5:H5"/>
    <mergeCell ref="I5:L5"/>
    <mergeCell ref="M5:M6"/>
    <mergeCell ref="N5:P5"/>
    <mergeCell ref="Q5:Q6"/>
  </mergeCells>
  <printOptions/>
  <pageMargins left="0.16" right="0.18" top="0.54" bottom="0.42" header="0.32" footer="0.25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" sqref="A10"/>
    </sheetView>
  </sheetViews>
  <sheetFormatPr defaultColWidth="8.88671875" defaultRowHeight="13.5"/>
  <cols>
    <col min="1" max="1" width="12.5546875" style="61" customWidth="1"/>
    <col min="2" max="7" width="17.4453125" style="61" customWidth="1"/>
    <col min="8" max="8" width="11.21484375" style="61" bestFit="1" customWidth="1"/>
    <col min="9" max="16384" width="8.88671875" style="61" customWidth="1"/>
  </cols>
  <sheetData>
    <row r="1" spans="2:6" s="86" customFormat="1" ht="20.25" customHeight="1">
      <c r="B1" s="334"/>
      <c r="C1" s="335" t="s">
        <v>571</v>
      </c>
      <c r="F1" s="186" t="s">
        <v>9</v>
      </c>
    </row>
    <row r="2" spans="1:6" s="86" customFormat="1" ht="25.5" customHeight="1">
      <c r="A2" s="334"/>
      <c r="B2" s="334"/>
      <c r="C2" s="334"/>
      <c r="D2" s="334"/>
      <c r="E2" s="334"/>
      <c r="F2" s="334"/>
    </row>
    <row r="3" spans="1:6" s="38" customFormat="1" ht="20.25" customHeight="1">
      <c r="A3" s="30" t="s">
        <v>150</v>
      </c>
      <c r="B3" s="37"/>
      <c r="C3" s="37"/>
      <c r="D3" s="37"/>
      <c r="E3" s="37"/>
      <c r="F3" s="37"/>
    </row>
    <row r="4" spans="1:7" s="38" customFormat="1" ht="30" customHeight="1">
      <c r="A4" s="33" t="s">
        <v>463</v>
      </c>
      <c r="B4" s="34" t="s">
        <v>151</v>
      </c>
      <c r="C4" s="34" t="s">
        <v>152</v>
      </c>
      <c r="D4" s="34" t="s">
        <v>464</v>
      </c>
      <c r="E4" s="34" t="s">
        <v>153</v>
      </c>
      <c r="F4" s="43" t="s">
        <v>465</v>
      </c>
      <c r="G4" s="43" t="s">
        <v>770</v>
      </c>
    </row>
    <row r="5" spans="1:7" s="38" customFormat="1" ht="26.25" customHeight="1">
      <c r="A5" s="44" t="s">
        <v>29</v>
      </c>
      <c r="B5" s="336">
        <v>304567732</v>
      </c>
      <c r="C5" s="45">
        <v>158736000</v>
      </c>
      <c r="D5" s="45">
        <v>91891291</v>
      </c>
      <c r="E5" s="45">
        <v>5546285</v>
      </c>
      <c r="F5" s="45">
        <v>48394156</v>
      </c>
      <c r="G5" s="71">
        <v>0</v>
      </c>
    </row>
    <row r="6" spans="1:7" s="38" customFormat="1" ht="26.25" customHeight="1">
      <c r="A6" s="44" t="s">
        <v>244</v>
      </c>
      <c r="B6" s="336">
        <v>299710741</v>
      </c>
      <c r="C6" s="45">
        <v>158585413</v>
      </c>
      <c r="D6" s="45">
        <v>85806131</v>
      </c>
      <c r="E6" s="45">
        <v>5585937</v>
      </c>
      <c r="F6" s="45">
        <v>49733260</v>
      </c>
      <c r="G6" s="71">
        <v>0</v>
      </c>
    </row>
    <row r="7" spans="1:7" s="38" customFormat="1" ht="26.25" customHeight="1">
      <c r="A7" s="44" t="s">
        <v>284</v>
      </c>
      <c r="B7" s="336">
        <v>299910571</v>
      </c>
      <c r="C7" s="45">
        <v>160682974</v>
      </c>
      <c r="D7" s="45">
        <v>84299670</v>
      </c>
      <c r="E7" s="45">
        <v>5410071</v>
      </c>
      <c r="F7" s="45">
        <v>49517856</v>
      </c>
      <c r="G7" s="71">
        <v>0</v>
      </c>
    </row>
    <row r="8" spans="1:7" s="38" customFormat="1" ht="26.25" customHeight="1">
      <c r="A8" s="44" t="s">
        <v>283</v>
      </c>
      <c r="B8" s="336">
        <v>297180940</v>
      </c>
      <c r="C8" s="45">
        <v>160826041</v>
      </c>
      <c r="D8" s="45">
        <v>83354117</v>
      </c>
      <c r="E8" s="45">
        <v>5317292</v>
      </c>
      <c r="F8" s="45">
        <v>47683490</v>
      </c>
      <c r="G8" s="71">
        <v>0</v>
      </c>
    </row>
    <row r="9" spans="1:7" s="38" customFormat="1" ht="26.25" customHeight="1">
      <c r="A9" s="44" t="s">
        <v>646</v>
      </c>
      <c r="B9" s="45">
        <v>291764803</v>
      </c>
      <c r="C9" s="45">
        <v>160611694</v>
      </c>
      <c r="D9" s="45">
        <v>80536629</v>
      </c>
      <c r="E9" s="45">
        <v>4941247</v>
      </c>
      <c r="F9" s="45">
        <v>45675233</v>
      </c>
      <c r="G9" s="71">
        <v>0</v>
      </c>
    </row>
    <row r="10" spans="1:7" s="38" customFormat="1" ht="26.25" customHeight="1">
      <c r="A10" s="44" t="s">
        <v>717</v>
      </c>
      <c r="B10" s="50">
        <f aca="true" t="shared" si="0" ref="B10:G10">SUM(B12:B18)</f>
        <v>299296025</v>
      </c>
      <c r="C10" s="50">
        <f t="shared" si="0"/>
        <v>162432271</v>
      </c>
      <c r="D10" s="50">
        <f t="shared" si="0"/>
        <v>82249332</v>
      </c>
      <c r="E10" s="50">
        <f t="shared" si="0"/>
        <v>5070628</v>
      </c>
      <c r="F10" s="50">
        <f t="shared" si="0"/>
        <v>48789731</v>
      </c>
      <c r="G10" s="50">
        <f t="shared" si="0"/>
        <v>754063</v>
      </c>
    </row>
    <row r="11" spans="1:7" s="38" customFormat="1" ht="11.25" customHeight="1">
      <c r="A11" s="48"/>
      <c r="B11" s="90"/>
      <c r="C11" s="50"/>
      <c r="D11" s="50"/>
      <c r="E11" s="50"/>
      <c r="F11" s="50"/>
      <c r="G11" s="71"/>
    </row>
    <row r="12" spans="1:7" s="38" customFormat="1" ht="26.25" customHeight="1">
      <c r="A12" s="44" t="s">
        <v>155</v>
      </c>
      <c r="B12" s="360">
        <f>SUM(C12:G12)</f>
        <v>27833990</v>
      </c>
      <c r="C12" s="23">
        <v>15587450</v>
      </c>
      <c r="D12" s="23">
        <v>11726820</v>
      </c>
      <c r="E12" s="50">
        <v>519720</v>
      </c>
      <c r="F12" s="23">
        <v>0</v>
      </c>
      <c r="G12" s="23">
        <v>0</v>
      </c>
    </row>
    <row r="13" spans="1:7" s="38" customFormat="1" ht="26.25" customHeight="1">
      <c r="A13" s="44" t="s">
        <v>140</v>
      </c>
      <c r="B13" s="360">
        <f aca="true" t="shared" si="1" ref="B13:B18">SUM(C13:G13)</f>
        <v>30768298</v>
      </c>
      <c r="C13" s="50">
        <v>20616212</v>
      </c>
      <c r="D13" s="50">
        <v>9577907</v>
      </c>
      <c r="E13" s="50">
        <v>574179</v>
      </c>
      <c r="F13" s="23">
        <v>0</v>
      </c>
      <c r="G13" s="50">
        <v>0</v>
      </c>
    </row>
    <row r="14" spans="1:7" s="38" customFormat="1" ht="26.25" customHeight="1">
      <c r="A14" s="44" t="s">
        <v>141</v>
      </c>
      <c r="B14" s="360">
        <f t="shared" si="1"/>
        <v>56868749</v>
      </c>
      <c r="C14" s="50">
        <v>13301430</v>
      </c>
      <c r="D14" s="50">
        <v>8017247</v>
      </c>
      <c r="E14" s="50">
        <v>732778</v>
      </c>
      <c r="F14" s="50">
        <v>34817294</v>
      </c>
      <c r="G14" s="23">
        <v>0</v>
      </c>
    </row>
    <row r="15" spans="1:7" s="38" customFormat="1" ht="26.25" customHeight="1">
      <c r="A15" s="44" t="s">
        <v>142</v>
      </c>
      <c r="B15" s="360">
        <f t="shared" si="1"/>
        <v>46001135</v>
      </c>
      <c r="C15" s="50">
        <v>29802632</v>
      </c>
      <c r="D15" s="50">
        <v>15153642</v>
      </c>
      <c r="E15" s="23">
        <v>502746</v>
      </c>
      <c r="F15" s="23">
        <v>0</v>
      </c>
      <c r="G15" s="23">
        <v>542115</v>
      </c>
    </row>
    <row r="16" spans="1:7" s="38" customFormat="1" ht="26.25" customHeight="1">
      <c r="A16" s="44" t="s">
        <v>143</v>
      </c>
      <c r="B16" s="360">
        <f t="shared" si="1"/>
        <v>43093035</v>
      </c>
      <c r="C16" s="50">
        <v>31084801</v>
      </c>
      <c r="D16" s="50">
        <v>11352249</v>
      </c>
      <c r="E16" s="50">
        <v>655985</v>
      </c>
      <c r="F16" s="23">
        <v>0</v>
      </c>
      <c r="G16" s="50">
        <v>0</v>
      </c>
    </row>
    <row r="17" spans="1:7" s="38" customFormat="1" ht="26.25" customHeight="1">
      <c r="A17" s="44" t="s">
        <v>144</v>
      </c>
      <c r="B17" s="360">
        <f t="shared" si="1"/>
        <v>76894460</v>
      </c>
      <c r="C17" s="50">
        <v>45435762</v>
      </c>
      <c r="D17" s="50">
        <v>20146760</v>
      </c>
      <c r="E17" s="50">
        <v>1834151</v>
      </c>
      <c r="F17" s="23">
        <v>9477787</v>
      </c>
      <c r="G17" s="50">
        <v>0</v>
      </c>
    </row>
    <row r="18" spans="1:7" s="38" customFormat="1" ht="26.25" customHeight="1">
      <c r="A18" s="52" t="s">
        <v>145</v>
      </c>
      <c r="B18" s="362">
        <f t="shared" si="1"/>
        <v>17836358</v>
      </c>
      <c r="C18" s="56">
        <v>6603984</v>
      </c>
      <c r="D18" s="56">
        <v>6274707</v>
      </c>
      <c r="E18" s="56">
        <v>251069</v>
      </c>
      <c r="F18" s="56">
        <v>4494650</v>
      </c>
      <c r="G18" s="56">
        <v>211948</v>
      </c>
    </row>
    <row r="19" spans="1:6" s="27" customFormat="1" ht="21" customHeight="1">
      <c r="A19" s="597" t="s">
        <v>614</v>
      </c>
      <c r="B19" s="597"/>
      <c r="C19" s="29"/>
      <c r="D19" s="29"/>
      <c r="E19" s="29"/>
      <c r="F19" s="29"/>
    </row>
    <row r="20" spans="1:6" s="86" customFormat="1" ht="21" customHeight="1">
      <c r="A20" s="58" t="s">
        <v>248</v>
      </c>
      <c r="B20" s="186"/>
      <c r="C20" s="334"/>
      <c r="D20" s="334"/>
      <c r="E20" s="334"/>
      <c r="F20" s="334"/>
    </row>
    <row r="21" spans="1:6" s="86" customFormat="1" ht="16.5" customHeight="1">
      <c r="A21" s="597" t="s">
        <v>771</v>
      </c>
      <c r="B21" s="597"/>
      <c r="C21" s="597"/>
      <c r="D21" s="597"/>
      <c r="E21" s="334"/>
      <c r="F21" s="334"/>
    </row>
    <row r="22" spans="1:6" ht="13.5">
      <c r="A22" s="338"/>
      <c r="B22" s="338"/>
      <c r="C22" s="338"/>
      <c r="D22" s="338"/>
      <c r="E22" s="338"/>
      <c r="F22" s="338"/>
    </row>
  </sheetData>
  <sheetProtection/>
  <mergeCells count="2">
    <mergeCell ref="A19:B19"/>
    <mergeCell ref="A21:D21"/>
  </mergeCells>
  <printOptions/>
  <pageMargins left="0.69" right="0.18" top="0.92" bottom="0.45" header="0.58" footer="0.2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" sqref="A10"/>
    </sheetView>
  </sheetViews>
  <sheetFormatPr defaultColWidth="8.88671875" defaultRowHeight="13.5"/>
  <cols>
    <col min="1" max="1" width="12.5546875" style="61" customWidth="1"/>
    <col min="2" max="7" width="17.4453125" style="61" customWidth="1"/>
    <col min="8" max="8" width="11.21484375" style="61" bestFit="1" customWidth="1"/>
    <col min="9" max="16384" width="8.88671875" style="61" customWidth="1"/>
  </cols>
  <sheetData>
    <row r="1" spans="1:6" s="86" customFormat="1" ht="18" customHeight="1">
      <c r="A1" s="334"/>
      <c r="B1" s="339" t="s">
        <v>618</v>
      </c>
      <c r="C1" s="334"/>
      <c r="D1" s="334"/>
      <c r="E1" s="334"/>
      <c r="F1" s="186" t="s">
        <v>9</v>
      </c>
    </row>
    <row r="2" spans="1:6" s="86" customFormat="1" ht="20.25" customHeight="1">
      <c r="A2" s="334"/>
      <c r="D2" s="334"/>
      <c r="E2" s="334"/>
      <c r="F2" s="334"/>
    </row>
    <row r="3" spans="1:6" s="38" customFormat="1" ht="22.5" customHeight="1">
      <c r="A3" s="30" t="s">
        <v>124</v>
      </c>
      <c r="B3" s="30" t="s">
        <v>9</v>
      </c>
      <c r="C3" s="37"/>
      <c r="D3" s="37"/>
      <c r="E3" s="37"/>
      <c r="F3" s="37"/>
    </row>
    <row r="4" spans="1:7" s="38" customFormat="1" ht="33.75" customHeight="1">
      <c r="A4" s="33" t="s">
        <v>463</v>
      </c>
      <c r="B4" s="34" t="s">
        <v>151</v>
      </c>
      <c r="C4" s="34" t="s">
        <v>152</v>
      </c>
      <c r="D4" s="34" t="s">
        <v>464</v>
      </c>
      <c r="E4" s="39" t="s">
        <v>153</v>
      </c>
      <c r="F4" s="35" t="s">
        <v>154</v>
      </c>
      <c r="G4" s="43" t="s">
        <v>770</v>
      </c>
    </row>
    <row r="5" spans="1:8" s="38" customFormat="1" ht="26.25" customHeight="1">
      <c r="A5" s="66" t="s">
        <v>29</v>
      </c>
      <c r="B5" s="340">
        <v>139073172</v>
      </c>
      <c r="C5" s="67">
        <v>62416064</v>
      </c>
      <c r="D5" s="67">
        <v>63303705</v>
      </c>
      <c r="E5" s="67">
        <v>3499855</v>
      </c>
      <c r="F5" s="253">
        <v>9853548</v>
      </c>
      <c r="G5" s="71">
        <v>0</v>
      </c>
      <c r="H5" s="37"/>
    </row>
    <row r="6" spans="1:8" s="38" customFormat="1" ht="26.25" customHeight="1">
      <c r="A6" s="44" t="s">
        <v>244</v>
      </c>
      <c r="B6" s="336">
        <v>135057188</v>
      </c>
      <c r="C6" s="45">
        <v>61956748</v>
      </c>
      <c r="D6" s="45">
        <v>59426414</v>
      </c>
      <c r="E6" s="45">
        <v>3572753</v>
      </c>
      <c r="F6" s="50">
        <v>10101273</v>
      </c>
      <c r="G6" s="71">
        <v>0</v>
      </c>
      <c r="H6" s="37"/>
    </row>
    <row r="7" spans="1:8" s="38" customFormat="1" ht="26.25" customHeight="1">
      <c r="A7" s="44" t="s">
        <v>284</v>
      </c>
      <c r="B7" s="336">
        <v>133893092</v>
      </c>
      <c r="C7" s="45">
        <v>61791280</v>
      </c>
      <c r="D7" s="45">
        <v>58326862</v>
      </c>
      <c r="E7" s="45">
        <v>3471278</v>
      </c>
      <c r="F7" s="50">
        <v>10303672</v>
      </c>
      <c r="G7" s="71">
        <v>0</v>
      </c>
      <c r="H7" s="37"/>
    </row>
    <row r="8" spans="1:8" s="38" customFormat="1" ht="26.25" customHeight="1">
      <c r="A8" s="44" t="s">
        <v>283</v>
      </c>
      <c r="B8" s="336">
        <v>146582116</v>
      </c>
      <c r="C8" s="45">
        <v>69637709</v>
      </c>
      <c r="D8" s="45">
        <v>62645076</v>
      </c>
      <c r="E8" s="45">
        <v>3786641</v>
      </c>
      <c r="F8" s="50">
        <v>10512690</v>
      </c>
      <c r="G8" s="71">
        <v>0</v>
      </c>
      <c r="H8" s="37"/>
    </row>
    <row r="9" spans="1:8" s="38" customFormat="1" ht="26.25" customHeight="1">
      <c r="A9" s="44" t="s">
        <v>646</v>
      </c>
      <c r="B9" s="336">
        <v>142787767</v>
      </c>
      <c r="C9" s="45">
        <v>69105628</v>
      </c>
      <c r="D9" s="45">
        <v>60098308</v>
      </c>
      <c r="E9" s="45">
        <v>3521044</v>
      </c>
      <c r="F9" s="50">
        <v>10062787</v>
      </c>
      <c r="G9" s="71">
        <v>0</v>
      </c>
      <c r="H9" s="37"/>
    </row>
    <row r="10" spans="1:7" s="38" customFormat="1" ht="26.25" customHeight="1">
      <c r="A10" s="44" t="s">
        <v>717</v>
      </c>
      <c r="B10" s="296">
        <f aca="true" t="shared" si="0" ref="B10:G10">SUM(B12:B18)</f>
        <v>145681795</v>
      </c>
      <c r="C10" s="296">
        <f t="shared" si="0"/>
        <v>69617833</v>
      </c>
      <c r="D10" s="296">
        <f t="shared" si="0"/>
        <v>61292291</v>
      </c>
      <c r="E10" s="296">
        <f t="shared" si="0"/>
        <v>3621230</v>
      </c>
      <c r="F10" s="50">
        <f t="shared" si="0"/>
        <v>10708654</v>
      </c>
      <c r="G10" s="50">
        <f t="shared" si="0"/>
        <v>441787</v>
      </c>
    </row>
    <row r="11" spans="1:7" s="38" customFormat="1" ht="13.5" customHeight="1">
      <c r="A11" s="44"/>
      <c r="B11" s="296"/>
      <c r="C11" s="296"/>
      <c r="D11" s="296"/>
      <c r="E11" s="296"/>
      <c r="F11" s="50"/>
      <c r="G11" s="71"/>
    </row>
    <row r="12" spans="1:7" s="38" customFormat="1" ht="26.25" customHeight="1">
      <c r="A12" s="44" t="s">
        <v>155</v>
      </c>
      <c r="B12" s="341">
        <f>SUM(C12:G12)</f>
        <v>16175216</v>
      </c>
      <c r="C12" s="45">
        <v>6888626</v>
      </c>
      <c r="D12" s="45">
        <v>8925479</v>
      </c>
      <c r="E12" s="511">
        <v>361111</v>
      </c>
      <c r="F12" s="23">
        <v>0</v>
      </c>
      <c r="G12" s="23">
        <v>0</v>
      </c>
    </row>
    <row r="13" spans="1:7" s="38" customFormat="1" ht="26.25" customHeight="1">
      <c r="A13" s="44" t="s">
        <v>140</v>
      </c>
      <c r="B13" s="341">
        <f aca="true" t="shared" si="1" ref="B13:B18">SUM(C13:G13)</f>
        <v>16496760</v>
      </c>
      <c r="C13" s="45">
        <v>8897048</v>
      </c>
      <c r="D13" s="45">
        <v>7210279</v>
      </c>
      <c r="E13" s="511">
        <v>389433</v>
      </c>
      <c r="F13" s="23">
        <v>0</v>
      </c>
      <c r="G13" s="23">
        <v>0</v>
      </c>
    </row>
    <row r="14" spans="1:7" s="38" customFormat="1" ht="26.25" customHeight="1">
      <c r="A14" s="44" t="s">
        <v>141</v>
      </c>
      <c r="B14" s="341">
        <f t="shared" si="1"/>
        <v>19503964</v>
      </c>
      <c r="C14" s="45">
        <v>5916117</v>
      </c>
      <c r="D14" s="45">
        <v>5606960</v>
      </c>
      <c r="E14" s="511">
        <v>502914</v>
      </c>
      <c r="F14" s="50">
        <v>7477973</v>
      </c>
      <c r="G14" s="50">
        <v>0</v>
      </c>
    </row>
    <row r="15" spans="1:7" s="38" customFormat="1" ht="26.25" customHeight="1">
      <c r="A15" s="44" t="s">
        <v>142</v>
      </c>
      <c r="B15" s="341">
        <f t="shared" si="1"/>
        <v>24712455</v>
      </c>
      <c r="C15" s="45">
        <v>12734330</v>
      </c>
      <c r="D15" s="45">
        <v>11291937</v>
      </c>
      <c r="E15" s="511">
        <v>368618</v>
      </c>
      <c r="F15" s="23">
        <v>0</v>
      </c>
      <c r="G15" s="23">
        <v>317570</v>
      </c>
    </row>
    <row r="16" spans="1:7" s="38" customFormat="1" ht="26.25" customHeight="1">
      <c r="A16" s="44" t="s">
        <v>143</v>
      </c>
      <c r="B16" s="341">
        <f t="shared" si="1"/>
        <v>22065473</v>
      </c>
      <c r="C16" s="45">
        <v>13202939</v>
      </c>
      <c r="D16" s="45">
        <v>8396613</v>
      </c>
      <c r="E16" s="511">
        <v>465921</v>
      </c>
      <c r="F16" s="23">
        <v>0</v>
      </c>
      <c r="G16" s="23">
        <v>0</v>
      </c>
    </row>
    <row r="17" spans="1:7" s="38" customFormat="1" ht="26.25" customHeight="1">
      <c r="A17" s="44" t="s">
        <v>144</v>
      </c>
      <c r="B17" s="341">
        <f t="shared" si="1"/>
        <v>37441929</v>
      </c>
      <c r="C17" s="45">
        <v>19099230</v>
      </c>
      <c r="D17" s="45">
        <v>15068960</v>
      </c>
      <c r="E17" s="511">
        <v>1358277</v>
      </c>
      <c r="F17" s="50">
        <v>1915462</v>
      </c>
      <c r="G17" s="50">
        <v>0</v>
      </c>
    </row>
    <row r="18" spans="1:7" s="38" customFormat="1" ht="26.25" customHeight="1">
      <c r="A18" s="52" t="s">
        <v>145</v>
      </c>
      <c r="B18" s="337">
        <f t="shared" si="1"/>
        <v>9285998</v>
      </c>
      <c r="C18" s="54">
        <v>2879543</v>
      </c>
      <c r="D18" s="54">
        <v>4792063</v>
      </c>
      <c r="E18" s="54">
        <v>174956</v>
      </c>
      <c r="F18" s="56">
        <v>1315219</v>
      </c>
      <c r="G18" s="56">
        <v>124217</v>
      </c>
    </row>
    <row r="19" spans="1:6" s="27" customFormat="1" ht="21" customHeight="1">
      <c r="A19" s="598" t="s">
        <v>617</v>
      </c>
      <c r="B19" s="598"/>
      <c r="C19" s="29"/>
      <c r="D19" s="29"/>
      <c r="E19" s="29"/>
      <c r="F19" s="58" t="s">
        <v>9</v>
      </c>
    </row>
    <row r="20" spans="1:6" s="59" customFormat="1" ht="13.5">
      <c r="A20" s="597" t="s">
        <v>248</v>
      </c>
      <c r="B20" s="597"/>
      <c r="C20" s="597"/>
      <c r="D20" s="597"/>
      <c r="E20" s="342"/>
      <c r="F20" s="342"/>
    </row>
    <row r="21" spans="1:6" s="59" customFormat="1" ht="15.75" customHeight="1">
      <c r="A21" s="597" t="s">
        <v>772</v>
      </c>
      <c r="B21" s="597"/>
      <c r="C21" s="597"/>
      <c r="D21" s="597"/>
      <c r="E21" s="342"/>
      <c r="F21" s="342"/>
    </row>
    <row r="22" spans="1:6" ht="13.5">
      <c r="A22" s="338"/>
      <c r="B22" s="338"/>
      <c r="C22" s="338"/>
      <c r="D22" s="338"/>
      <c r="E22" s="338"/>
      <c r="F22" s="338"/>
    </row>
    <row r="23" spans="1:6" ht="13.5">
      <c r="A23" s="338"/>
      <c r="B23" s="338"/>
      <c r="C23" s="338"/>
      <c r="D23" s="338"/>
      <c r="E23" s="338"/>
      <c r="F23" s="338"/>
    </row>
    <row r="24" spans="1:6" ht="13.5">
      <c r="A24" s="338"/>
      <c r="B24" s="338"/>
      <c r="C24" s="338"/>
      <c r="D24" s="338"/>
      <c r="E24" s="338"/>
      <c r="F24" s="338"/>
    </row>
    <row r="25" spans="1:6" ht="13.5">
      <c r="A25" s="338"/>
      <c r="B25" s="338"/>
      <c r="C25" s="338"/>
      <c r="D25" s="338"/>
      <c r="E25" s="338"/>
      <c r="F25" s="338"/>
    </row>
    <row r="26" spans="1:6" ht="13.5">
      <c r="A26" s="338"/>
      <c r="B26" s="338"/>
      <c r="C26" s="338"/>
      <c r="D26" s="338"/>
      <c r="E26" s="338"/>
      <c r="F26" s="338"/>
    </row>
  </sheetData>
  <sheetProtection/>
  <mergeCells count="3">
    <mergeCell ref="A19:B19"/>
    <mergeCell ref="A20:D20"/>
    <mergeCell ref="A21:D21"/>
  </mergeCells>
  <printOptions/>
  <pageMargins left="0.75" right="0.75" top="0.56" bottom="0.49" header="0.5" footer="0.5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pane xSplit="1" ySplit="8" topLeftCell="B9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A14" sqref="A14"/>
    </sheetView>
  </sheetViews>
  <sheetFormatPr defaultColWidth="8.88671875" defaultRowHeight="13.5"/>
  <cols>
    <col min="1" max="1" width="8.88671875" style="61" customWidth="1"/>
    <col min="2" max="2" width="11.3359375" style="257" customWidth="1"/>
    <col min="3" max="3" width="7.10546875" style="346" customWidth="1"/>
    <col min="4" max="4" width="10.88671875" style="257" customWidth="1"/>
    <col min="5" max="5" width="6.88671875" style="346" customWidth="1"/>
    <col min="6" max="6" width="9.4453125" style="257" customWidth="1"/>
    <col min="7" max="7" width="6.88671875" style="346" customWidth="1"/>
    <col min="8" max="8" width="11.6640625" style="257" customWidth="1"/>
    <col min="9" max="9" width="7.5546875" style="346" bestFit="1" customWidth="1"/>
    <col min="10" max="10" width="11.21484375" style="257" customWidth="1"/>
    <col min="11" max="11" width="7.5546875" style="346" bestFit="1" customWidth="1"/>
    <col min="12" max="12" width="9.10546875" style="257" customWidth="1"/>
    <col min="13" max="13" width="7.5546875" style="346" bestFit="1" customWidth="1"/>
    <col min="14" max="14" width="9.21484375" style="257" customWidth="1"/>
    <col min="15" max="15" width="6.77734375" style="346" customWidth="1"/>
    <col min="16" max="16" width="11.21484375" style="257" customWidth="1"/>
    <col min="17" max="17" width="7.3359375" style="346" customWidth="1"/>
    <col min="18" max="16384" width="8.88671875" style="61" customWidth="1"/>
  </cols>
  <sheetData>
    <row r="1" spans="3:6" ht="19.5" customHeight="1">
      <c r="C1" s="343" t="s">
        <v>572</v>
      </c>
      <c r="D1" s="344"/>
      <c r="E1" s="345"/>
      <c r="F1" s="344"/>
    </row>
    <row r="2" ht="13.5">
      <c r="A2" s="338"/>
    </row>
    <row r="3" ht="13.5">
      <c r="A3" s="338"/>
    </row>
    <row r="4" spans="1:17" s="38" customFormat="1" ht="18" customHeight="1">
      <c r="A4" s="30" t="s">
        <v>156</v>
      </c>
      <c r="B4" s="71"/>
      <c r="C4" s="347"/>
      <c r="D4" s="71"/>
      <c r="E4" s="347"/>
      <c r="F4" s="195" t="s">
        <v>9</v>
      </c>
      <c r="G4" s="347"/>
      <c r="H4" s="71"/>
      <c r="I4" s="347"/>
      <c r="J4" s="71"/>
      <c r="K4" s="347"/>
      <c r="L4" s="71"/>
      <c r="M4" s="347"/>
      <c r="N4" s="71"/>
      <c r="O4" s="347"/>
      <c r="P4" s="71"/>
      <c r="Q4" s="347"/>
    </row>
    <row r="5" spans="1:17" s="38" customFormat="1" ht="18" customHeight="1">
      <c r="A5" s="526" t="s">
        <v>408</v>
      </c>
      <c r="B5" s="606" t="s">
        <v>151</v>
      </c>
      <c r="C5" s="607"/>
      <c r="D5" s="606" t="s">
        <v>474</v>
      </c>
      <c r="E5" s="607"/>
      <c r="F5" s="606" t="s">
        <v>157</v>
      </c>
      <c r="G5" s="607"/>
      <c r="H5" s="606" t="s">
        <v>158</v>
      </c>
      <c r="I5" s="607"/>
      <c r="J5" s="608" t="s">
        <v>475</v>
      </c>
      <c r="K5" s="609"/>
      <c r="L5" s="609"/>
      <c r="M5" s="609"/>
      <c r="N5" s="609"/>
      <c r="O5" s="609"/>
      <c r="P5" s="609"/>
      <c r="Q5" s="609"/>
    </row>
    <row r="6" spans="1:17" s="38" customFormat="1" ht="11.25" customHeight="1">
      <c r="A6" s="526"/>
      <c r="B6" s="601" t="s">
        <v>9</v>
      </c>
      <c r="C6" s="602" t="s">
        <v>476</v>
      </c>
      <c r="D6" s="601"/>
      <c r="E6" s="602" t="s">
        <v>476</v>
      </c>
      <c r="F6" s="601"/>
      <c r="G6" s="602" t="s">
        <v>476</v>
      </c>
      <c r="H6" s="601"/>
      <c r="I6" s="602" t="s">
        <v>476</v>
      </c>
      <c r="J6" s="603"/>
      <c r="K6" s="348"/>
      <c r="L6" s="604" t="s">
        <v>477</v>
      </c>
      <c r="M6" s="349"/>
      <c r="N6" s="599" t="s">
        <v>478</v>
      </c>
      <c r="O6" s="349"/>
      <c r="P6" s="599" t="s">
        <v>159</v>
      </c>
      <c r="Q6" s="350"/>
    </row>
    <row r="7" spans="1:17" s="38" customFormat="1" ht="14.25" customHeight="1">
      <c r="A7" s="526"/>
      <c r="B7" s="600"/>
      <c r="C7" s="602"/>
      <c r="D7" s="600" t="s">
        <v>9</v>
      </c>
      <c r="E7" s="602"/>
      <c r="F7" s="600" t="s">
        <v>9</v>
      </c>
      <c r="G7" s="602"/>
      <c r="H7" s="600" t="s">
        <v>9</v>
      </c>
      <c r="I7" s="602"/>
      <c r="J7" s="600"/>
      <c r="K7" s="352" t="s">
        <v>160</v>
      </c>
      <c r="L7" s="605"/>
      <c r="M7" s="352" t="s">
        <v>160</v>
      </c>
      <c r="N7" s="600"/>
      <c r="O7" s="352" t="s">
        <v>160</v>
      </c>
      <c r="P7" s="599"/>
      <c r="Q7" s="353" t="s">
        <v>160</v>
      </c>
    </row>
    <row r="8" spans="1:17" s="38" customFormat="1" ht="12" customHeight="1">
      <c r="A8" s="526"/>
      <c r="B8" s="600"/>
      <c r="C8" s="602"/>
      <c r="D8" s="600" t="s">
        <v>9</v>
      </c>
      <c r="E8" s="602"/>
      <c r="F8" s="600" t="s">
        <v>9</v>
      </c>
      <c r="G8" s="602"/>
      <c r="H8" s="600" t="s">
        <v>9</v>
      </c>
      <c r="I8" s="602"/>
      <c r="J8" s="600"/>
      <c r="K8" s="354" t="s">
        <v>135</v>
      </c>
      <c r="L8" s="605"/>
      <c r="M8" s="354" t="s">
        <v>135</v>
      </c>
      <c r="N8" s="600"/>
      <c r="O8" s="354" t="s">
        <v>135</v>
      </c>
      <c r="P8" s="600"/>
      <c r="Q8" s="355" t="s">
        <v>135</v>
      </c>
    </row>
    <row r="9" spans="1:17" s="38" customFormat="1" ht="19.5" customHeight="1">
      <c r="A9" s="66" t="s">
        <v>29</v>
      </c>
      <c r="B9" s="71">
        <v>12362850</v>
      </c>
      <c r="C9" s="347">
        <v>100</v>
      </c>
      <c r="D9" s="71">
        <v>2578118</v>
      </c>
      <c r="E9" s="356">
        <v>20.9</v>
      </c>
      <c r="F9" s="71">
        <v>439242</v>
      </c>
      <c r="G9" s="356">
        <v>3.6</v>
      </c>
      <c r="H9" s="71">
        <v>4384584</v>
      </c>
      <c r="I9" s="356">
        <v>35.5</v>
      </c>
      <c r="J9" s="71">
        <v>4960907</v>
      </c>
      <c r="K9" s="356">
        <v>40.1</v>
      </c>
      <c r="L9" s="71">
        <v>45672</v>
      </c>
      <c r="M9" s="356">
        <v>0.36900869528428076</v>
      </c>
      <c r="N9" s="71">
        <v>68924</v>
      </c>
      <c r="O9" s="356">
        <v>0.5588102522666224</v>
      </c>
      <c r="P9" s="71">
        <v>4846311</v>
      </c>
      <c r="Q9" s="356">
        <v>39.2</v>
      </c>
    </row>
    <row r="10" spans="1:17" s="38" customFormat="1" ht="19.5" customHeight="1">
      <c r="A10" s="44" t="s">
        <v>244</v>
      </c>
      <c r="B10" s="71">
        <v>12621407</v>
      </c>
      <c r="C10" s="347">
        <v>99.99998191808568</v>
      </c>
      <c r="D10" s="71">
        <v>2653546</v>
      </c>
      <c r="E10" s="356">
        <v>21.015100651563035</v>
      </c>
      <c r="F10" s="71">
        <v>453039</v>
      </c>
      <c r="G10" s="356">
        <v>3.5834217586142834</v>
      </c>
      <c r="H10" s="71">
        <v>4594913</v>
      </c>
      <c r="I10" s="356">
        <v>36.4</v>
      </c>
      <c r="J10" s="71">
        <v>4919908</v>
      </c>
      <c r="K10" s="356">
        <v>39</v>
      </c>
      <c r="L10" s="71">
        <v>46857</v>
      </c>
      <c r="M10" s="356">
        <v>0.37052663096994093</v>
      </c>
      <c r="N10" s="71">
        <v>69651</v>
      </c>
      <c r="O10" s="356">
        <v>0.5545780633606329</v>
      </c>
      <c r="P10" s="71">
        <v>4803401</v>
      </c>
      <c r="Q10" s="356">
        <v>38.127292585813315</v>
      </c>
    </row>
    <row r="11" spans="1:17" s="38" customFormat="1" ht="19.5" customHeight="1">
      <c r="A11" s="44" t="s">
        <v>284</v>
      </c>
      <c r="B11" s="71">
        <v>12925333</v>
      </c>
      <c r="C11" s="347">
        <v>99.99999093066752</v>
      </c>
      <c r="D11" s="71">
        <v>2727047</v>
      </c>
      <c r="E11" s="356">
        <v>21.082593120882645</v>
      </c>
      <c r="F11" s="71">
        <v>475523</v>
      </c>
      <c r="G11" s="356">
        <v>3.673642241657374</v>
      </c>
      <c r="H11" s="71">
        <v>4763491</v>
      </c>
      <c r="I11" s="356">
        <v>36.9</v>
      </c>
      <c r="J11" s="71">
        <v>4959272</v>
      </c>
      <c r="K11" s="347">
        <v>38.43924626429206</v>
      </c>
      <c r="L11" s="71">
        <v>48634</v>
      </c>
      <c r="M11" s="356">
        <v>0.3762096306802338</v>
      </c>
      <c r="N11" s="71">
        <v>77507</v>
      </c>
      <c r="O11" s="356">
        <v>0.6024592709395803</v>
      </c>
      <c r="P11" s="71">
        <v>4833131</v>
      </c>
      <c r="Q11" s="347">
        <v>37.4</v>
      </c>
    </row>
    <row r="12" spans="1:17" s="38" customFormat="1" ht="19.5" customHeight="1">
      <c r="A12" s="44" t="s">
        <v>283</v>
      </c>
      <c r="B12" s="71">
        <v>13265250</v>
      </c>
      <c r="C12" s="347">
        <v>100.00000682687988</v>
      </c>
      <c r="D12" s="71">
        <v>2841568</v>
      </c>
      <c r="E12" s="347">
        <v>21.41351015170918</v>
      </c>
      <c r="F12" s="71">
        <v>495076</v>
      </c>
      <c r="G12" s="347">
        <v>3.729040605847006</v>
      </c>
      <c r="H12" s="71">
        <v>4942417</v>
      </c>
      <c r="I12" s="347">
        <v>37.17873389012447</v>
      </c>
      <c r="J12" s="71">
        <v>4986190</v>
      </c>
      <c r="K12" s="347">
        <v>37.6</v>
      </c>
      <c r="L12" s="71">
        <v>51780</v>
      </c>
      <c r="M12" s="347">
        <v>0.38975209359165136</v>
      </c>
      <c r="N12" s="71">
        <v>79218</v>
      </c>
      <c r="O12" s="347">
        <v>0.598772125187555</v>
      </c>
      <c r="P12" s="71">
        <v>4855192</v>
      </c>
      <c r="Q12" s="347">
        <v>36.6</v>
      </c>
    </row>
    <row r="13" spans="1:18" s="38" customFormat="1" ht="19.5" customHeight="1">
      <c r="A13" s="44" t="s">
        <v>646</v>
      </c>
      <c r="B13" s="71">
        <v>13133699</v>
      </c>
      <c r="C13" s="347">
        <v>100</v>
      </c>
      <c r="D13" s="71">
        <v>2861853</v>
      </c>
      <c r="E13" s="357">
        <v>21.79698080930579</v>
      </c>
      <c r="F13" s="71">
        <v>511698</v>
      </c>
      <c r="G13" s="357">
        <v>3.8872730570153364</v>
      </c>
      <c r="H13" s="71">
        <v>4953489</v>
      </c>
      <c r="I13" s="357">
        <v>37.673434285031156</v>
      </c>
      <c r="J13" s="71">
        <v>4806659</v>
      </c>
      <c r="K13" s="357">
        <v>36.64231184864771</v>
      </c>
      <c r="L13" s="71">
        <v>57886</v>
      </c>
      <c r="M13" s="357">
        <v>0.4399970729455254</v>
      </c>
      <c r="N13" s="71">
        <v>59129</v>
      </c>
      <c r="O13" s="357">
        <v>0.45023624896295034</v>
      </c>
      <c r="P13" s="71">
        <v>4689644</v>
      </c>
      <c r="Q13" s="358">
        <v>35.752078526739226</v>
      </c>
      <c r="R13" s="359"/>
    </row>
    <row r="14" spans="1:17" s="38" customFormat="1" ht="19.5" customHeight="1">
      <c r="A14" s="44" t="s">
        <v>717</v>
      </c>
      <c r="B14" s="71">
        <v>14479994</v>
      </c>
      <c r="C14" s="347">
        <f>AVERAGE(C16:C27)</f>
        <v>99.99997796857618</v>
      </c>
      <c r="D14" s="71">
        <v>3057073</v>
      </c>
      <c r="E14" s="347">
        <f>AVERAGE(E16:E27)</f>
        <v>21.103774412195957</v>
      </c>
      <c r="F14" s="71">
        <f>SUM(F16:F27)</f>
        <v>585212</v>
      </c>
      <c r="G14" s="347">
        <f>AVERAGE(G16:G27)</f>
        <v>4.029816033827974</v>
      </c>
      <c r="H14" s="71">
        <v>5306065</v>
      </c>
      <c r="I14" s="347">
        <f>AVERAGE(I16:I27)</f>
        <v>36.55774939772254</v>
      </c>
      <c r="J14" s="71">
        <v>5531644</v>
      </c>
      <c r="K14" s="347">
        <f>AVERAGE(K16:K27)</f>
        <v>38.30863812482972</v>
      </c>
      <c r="L14" s="71">
        <f>SUM(L16:L27)</f>
        <v>60250</v>
      </c>
      <c r="M14" s="347">
        <f>AVERAGE(M16:M27)</f>
        <v>0.4142998963287045</v>
      </c>
      <c r="N14" s="71">
        <v>77014</v>
      </c>
      <c r="O14" s="347">
        <f>AVERAGE(O16:O27)</f>
        <v>0.5348073902847151</v>
      </c>
      <c r="P14" s="71">
        <v>5394380</v>
      </c>
      <c r="Q14" s="347">
        <f>AVERAGE(Q16:Q27)</f>
        <v>37.3595308382163</v>
      </c>
    </row>
    <row r="15" spans="1:17" s="38" customFormat="1" ht="10.5" customHeight="1">
      <c r="A15" s="48"/>
      <c r="B15" s="71"/>
      <c r="C15" s="347"/>
      <c r="D15" s="71"/>
      <c r="E15" s="357"/>
      <c r="F15" s="50"/>
      <c r="G15" s="347"/>
      <c r="H15" s="71"/>
      <c r="I15" s="347"/>
      <c r="J15" s="50"/>
      <c r="K15" s="347"/>
      <c r="L15" s="50"/>
      <c r="M15" s="347"/>
      <c r="N15" s="50"/>
      <c r="O15" s="347"/>
      <c r="P15" s="50"/>
      <c r="Q15" s="347"/>
    </row>
    <row r="16" spans="1:17" s="38" customFormat="1" ht="24" customHeight="1">
      <c r="A16" s="44" t="s">
        <v>96</v>
      </c>
      <c r="B16" s="360">
        <f aca="true" t="shared" si="0" ref="B16:B24">SUM(D16+F16+H16+J16)</f>
        <v>1331472</v>
      </c>
      <c r="C16" s="358">
        <f>SUM(E16+G16+I16+K16)</f>
        <v>100</v>
      </c>
      <c r="D16" s="71">
        <v>275236</v>
      </c>
      <c r="E16" s="358">
        <f>D16/B16*100</f>
        <v>20.67155749426199</v>
      </c>
      <c r="F16" s="50">
        <v>52859</v>
      </c>
      <c r="G16" s="347">
        <f>F16/B16*100</f>
        <v>3.9699670740353534</v>
      </c>
      <c r="H16" s="71">
        <v>522879</v>
      </c>
      <c r="I16" s="347">
        <f>H16/B16*100</f>
        <v>39.270746962760015</v>
      </c>
      <c r="J16" s="50">
        <f>L16+N16+P16</f>
        <v>480498</v>
      </c>
      <c r="K16" s="347">
        <f>J16/B16*100</f>
        <v>36.08772846894264</v>
      </c>
      <c r="L16" s="50">
        <v>6482</v>
      </c>
      <c r="M16" s="347">
        <f>L16/B16*100</f>
        <v>0.48682961414134135</v>
      </c>
      <c r="N16" s="50">
        <v>6079</v>
      </c>
      <c r="O16" s="347">
        <f>N16/B16*100</f>
        <v>0.4565623610560342</v>
      </c>
      <c r="P16" s="50">
        <v>467937</v>
      </c>
      <c r="Q16" s="347">
        <f>P16/B16*100</f>
        <v>35.14433649374527</v>
      </c>
    </row>
    <row r="17" spans="1:17" s="38" customFormat="1" ht="24" customHeight="1">
      <c r="A17" s="44" t="s">
        <v>97</v>
      </c>
      <c r="B17" s="360">
        <v>1269136</v>
      </c>
      <c r="C17" s="358">
        <f aca="true" t="shared" si="1" ref="C17:C27">SUM(E17+G17+I17+K17)</f>
        <v>100.00007879376204</v>
      </c>
      <c r="D17" s="71">
        <v>271031</v>
      </c>
      <c r="E17" s="358">
        <f aca="true" t="shared" si="2" ref="E17:E27">D17/B17*100</f>
        <v>21.355552123649474</v>
      </c>
      <c r="F17" s="50">
        <v>49940</v>
      </c>
      <c r="G17" s="347">
        <f aca="true" t="shared" si="3" ref="G17:G27">F17/B17*100</f>
        <v>3.934960477048953</v>
      </c>
      <c r="H17" s="71">
        <v>499188</v>
      </c>
      <c r="I17" s="347">
        <f aca="true" t="shared" si="4" ref="I17:I27">H17/B17*100</f>
        <v>39.332900492933774</v>
      </c>
      <c r="J17" s="50">
        <f aca="true" t="shared" si="5" ref="J17:J27">L17+N17+P17</f>
        <v>448978</v>
      </c>
      <c r="K17" s="347">
        <f aca="true" t="shared" si="6" ref="K17:K27">J17/B17*100</f>
        <v>35.37666570012985</v>
      </c>
      <c r="L17" s="50">
        <v>6588</v>
      </c>
      <c r="M17" s="347">
        <f aca="true" t="shared" si="7" ref="M17:M27">L17/B17*100</f>
        <v>0.5190933044212755</v>
      </c>
      <c r="N17" s="50">
        <v>5481</v>
      </c>
      <c r="O17" s="347">
        <f aca="true" t="shared" si="8" ref="O17:O27">N17/B17*100</f>
        <v>0.43186860982589736</v>
      </c>
      <c r="P17" s="50">
        <v>436909</v>
      </c>
      <c r="Q17" s="347">
        <f aca="true" t="shared" si="9" ref="Q17:Q27">P17/B17*100</f>
        <v>34.425703785882675</v>
      </c>
    </row>
    <row r="18" spans="1:17" s="38" customFormat="1" ht="24" customHeight="1">
      <c r="A18" s="44" t="s">
        <v>98</v>
      </c>
      <c r="B18" s="360">
        <f t="shared" si="0"/>
        <v>1172935</v>
      </c>
      <c r="C18" s="358">
        <f t="shared" si="1"/>
        <v>100</v>
      </c>
      <c r="D18" s="71">
        <v>238465</v>
      </c>
      <c r="E18" s="358">
        <f t="shared" si="2"/>
        <v>20.330623606593715</v>
      </c>
      <c r="F18" s="50">
        <v>46895</v>
      </c>
      <c r="G18" s="347">
        <f t="shared" si="3"/>
        <v>3.9980902607561375</v>
      </c>
      <c r="H18" s="71">
        <v>432193</v>
      </c>
      <c r="I18" s="347">
        <f t="shared" si="4"/>
        <v>36.84713986708556</v>
      </c>
      <c r="J18" s="50">
        <f t="shared" si="5"/>
        <v>455382</v>
      </c>
      <c r="K18" s="347">
        <f t="shared" si="6"/>
        <v>38.824146265564586</v>
      </c>
      <c r="L18" s="50">
        <v>5044</v>
      </c>
      <c r="M18" s="347">
        <f t="shared" si="7"/>
        <v>0.4300323547340646</v>
      </c>
      <c r="N18" s="50">
        <v>6366</v>
      </c>
      <c r="O18" s="347">
        <f t="shared" si="8"/>
        <v>0.5427410726084565</v>
      </c>
      <c r="P18" s="50">
        <v>443972</v>
      </c>
      <c r="Q18" s="347">
        <f t="shared" si="9"/>
        <v>37.85137283822207</v>
      </c>
    </row>
    <row r="19" spans="1:17" s="38" customFormat="1" ht="24" customHeight="1">
      <c r="A19" s="44" t="s">
        <v>99</v>
      </c>
      <c r="B19" s="360">
        <f t="shared" si="0"/>
        <v>1199557</v>
      </c>
      <c r="C19" s="358">
        <f t="shared" si="1"/>
        <v>100</v>
      </c>
      <c r="D19" s="71">
        <v>250488</v>
      </c>
      <c r="E19" s="358">
        <f t="shared" si="2"/>
        <v>20.881708830843387</v>
      </c>
      <c r="F19" s="50">
        <v>46910</v>
      </c>
      <c r="G19" s="347">
        <f t="shared" si="3"/>
        <v>3.910610333648172</v>
      </c>
      <c r="H19" s="71">
        <v>434864</v>
      </c>
      <c r="I19" s="347">
        <f t="shared" si="4"/>
        <v>36.252049715019794</v>
      </c>
      <c r="J19" s="50">
        <f t="shared" si="5"/>
        <v>467295</v>
      </c>
      <c r="K19" s="347">
        <f t="shared" si="6"/>
        <v>38.95563112048865</v>
      </c>
      <c r="L19" s="50">
        <v>4732</v>
      </c>
      <c r="M19" s="347">
        <f t="shared" si="7"/>
        <v>0.39447896181673736</v>
      </c>
      <c r="N19" s="50">
        <v>6052</v>
      </c>
      <c r="O19" s="347">
        <f t="shared" si="8"/>
        <v>0.50451958514685</v>
      </c>
      <c r="P19" s="50">
        <v>456511</v>
      </c>
      <c r="Q19" s="347">
        <f t="shared" si="9"/>
        <v>38.056632573525064</v>
      </c>
    </row>
    <row r="20" spans="1:17" s="38" customFormat="1" ht="24" customHeight="1">
      <c r="A20" s="44" t="s">
        <v>100</v>
      </c>
      <c r="B20" s="360">
        <f t="shared" si="0"/>
        <v>1100161</v>
      </c>
      <c r="C20" s="358">
        <f t="shared" si="1"/>
        <v>100</v>
      </c>
      <c r="D20" s="71">
        <v>231909</v>
      </c>
      <c r="E20" s="358">
        <f t="shared" si="2"/>
        <v>21.079551083886813</v>
      </c>
      <c r="F20" s="50">
        <v>38814</v>
      </c>
      <c r="G20" s="347">
        <f t="shared" si="3"/>
        <v>3.5280290793801994</v>
      </c>
      <c r="H20" s="71">
        <v>387266</v>
      </c>
      <c r="I20" s="347">
        <f t="shared" si="4"/>
        <v>35.2008478759018</v>
      </c>
      <c r="J20" s="50">
        <f t="shared" si="5"/>
        <v>442172</v>
      </c>
      <c r="K20" s="347">
        <f t="shared" si="6"/>
        <v>40.19157196083118</v>
      </c>
      <c r="L20" s="50">
        <v>3891</v>
      </c>
      <c r="M20" s="347">
        <f t="shared" si="7"/>
        <v>0.35367550749390314</v>
      </c>
      <c r="N20" s="50">
        <v>6578</v>
      </c>
      <c r="O20" s="347">
        <f t="shared" si="8"/>
        <v>0.5979124873541236</v>
      </c>
      <c r="P20" s="50">
        <v>431703</v>
      </c>
      <c r="Q20" s="347">
        <f t="shared" si="9"/>
        <v>39.23998396598316</v>
      </c>
    </row>
    <row r="21" spans="1:17" s="38" customFormat="1" ht="24" customHeight="1">
      <c r="A21" s="44" t="s">
        <v>101</v>
      </c>
      <c r="B21" s="360">
        <f t="shared" si="0"/>
        <v>1119186</v>
      </c>
      <c r="C21" s="358">
        <f t="shared" si="1"/>
        <v>100</v>
      </c>
      <c r="D21" s="71">
        <v>231579</v>
      </c>
      <c r="E21" s="358">
        <f t="shared" si="2"/>
        <v>20.69173488589028</v>
      </c>
      <c r="F21" s="50">
        <v>43771</v>
      </c>
      <c r="G21" s="347">
        <f t="shared" si="3"/>
        <v>3.910967435260984</v>
      </c>
      <c r="H21" s="71">
        <v>388347</v>
      </c>
      <c r="I21" s="347">
        <f t="shared" si="4"/>
        <v>34.6990580654154</v>
      </c>
      <c r="J21" s="50">
        <f t="shared" si="5"/>
        <v>455489</v>
      </c>
      <c r="K21" s="347">
        <f t="shared" si="6"/>
        <v>40.69823961343334</v>
      </c>
      <c r="L21" s="50">
        <v>4833</v>
      </c>
      <c r="M21" s="347">
        <f t="shared" si="7"/>
        <v>0.4318317062579411</v>
      </c>
      <c r="N21" s="50">
        <v>7041</v>
      </c>
      <c r="O21" s="347">
        <f t="shared" si="8"/>
        <v>0.6291179482230836</v>
      </c>
      <c r="P21" s="50">
        <v>443615</v>
      </c>
      <c r="Q21" s="347">
        <f t="shared" si="9"/>
        <v>39.63728995895231</v>
      </c>
    </row>
    <row r="22" spans="1:17" s="38" customFormat="1" ht="24" customHeight="1">
      <c r="A22" s="44" t="s">
        <v>102</v>
      </c>
      <c r="B22" s="360">
        <v>1202682</v>
      </c>
      <c r="C22" s="358">
        <f t="shared" si="1"/>
        <v>100.00008314749866</v>
      </c>
      <c r="D22" s="71">
        <v>243665</v>
      </c>
      <c r="E22" s="358">
        <f t="shared" si="2"/>
        <v>20.260135264350843</v>
      </c>
      <c r="F22" s="50">
        <v>49790</v>
      </c>
      <c r="G22" s="347">
        <f t="shared" si="3"/>
        <v>4.139913958968373</v>
      </c>
      <c r="H22" s="71">
        <v>440060</v>
      </c>
      <c r="I22" s="347">
        <f t="shared" si="4"/>
        <v>36.58988826639128</v>
      </c>
      <c r="J22" s="50">
        <f t="shared" si="5"/>
        <v>469168</v>
      </c>
      <c r="K22" s="347">
        <f t="shared" si="6"/>
        <v>39.01014565778817</v>
      </c>
      <c r="L22" s="50">
        <v>4937</v>
      </c>
      <c r="M22" s="347">
        <f t="shared" si="7"/>
        <v>0.4104992009525377</v>
      </c>
      <c r="N22" s="50">
        <v>7179</v>
      </c>
      <c r="O22" s="347">
        <f t="shared" si="8"/>
        <v>0.5969158929791915</v>
      </c>
      <c r="P22" s="50">
        <v>457052</v>
      </c>
      <c r="Q22" s="347">
        <f t="shared" si="9"/>
        <v>38.002730563856446</v>
      </c>
    </row>
    <row r="23" spans="1:17" s="38" customFormat="1" ht="24" customHeight="1">
      <c r="A23" s="44" t="s">
        <v>103</v>
      </c>
      <c r="B23" s="360">
        <f t="shared" si="0"/>
        <v>1284747</v>
      </c>
      <c r="C23" s="358">
        <f t="shared" si="1"/>
        <v>100</v>
      </c>
      <c r="D23" s="71">
        <v>293290</v>
      </c>
      <c r="E23" s="358">
        <f t="shared" si="2"/>
        <v>22.828619175604224</v>
      </c>
      <c r="F23" s="50">
        <v>52903</v>
      </c>
      <c r="G23" s="347">
        <f t="shared" si="3"/>
        <v>4.117775717709401</v>
      </c>
      <c r="H23" s="71">
        <v>491356</v>
      </c>
      <c r="I23" s="347">
        <f t="shared" si="4"/>
        <v>38.24535103020283</v>
      </c>
      <c r="J23" s="50">
        <f t="shared" si="5"/>
        <v>447198</v>
      </c>
      <c r="K23" s="347">
        <f t="shared" si="6"/>
        <v>34.80825407648354</v>
      </c>
      <c r="L23" s="50">
        <v>5245</v>
      </c>
      <c r="M23" s="347">
        <f t="shared" si="7"/>
        <v>0.40825158572076836</v>
      </c>
      <c r="N23" s="50">
        <v>6859</v>
      </c>
      <c r="O23" s="347">
        <f t="shared" si="8"/>
        <v>0.5338794330712584</v>
      </c>
      <c r="P23" s="50">
        <v>435094</v>
      </c>
      <c r="Q23" s="347">
        <f t="shared" si="9"/>
        <v>33.86612305769152</v>
      </c>
    </row>
    <row r="24" spans="1:17" s="38" customFormat="1" ht="24" customHeight="1">
      <c r="A24" s="44" t="s">
        <v>104</v>
      </c>
      <c r="B24" s="360">
        <f t="shared" si="0"/>
        <v>1267503</v>
      </c>
      <c r="C24" s="358">
        <f t="shared" si="1"/>
        <v>100</v>
      </c>
      <c r="D24" s="71">
        <v>284452</v>
      </c>
      <c r="E24" s="358">
        <f t="shared" si="2"/>
        <v>22.441919269619085</v>
      </c>
      <c r="F24" s="50">
        <v>54885</v>
      </c>
      <c r="G24" s="347">
        <f t="shared" si="3"/>
        <v>4.330167265876294</v>
      </c>
      <c r="H24" s="71">
        <v>469888</v>
      </c>
      <c r="I24" s="347">
        <f t="shared" si="4"/>
        <v>37.07194381393969</v>
      </c>
      <c r="J24" s="50">
        <f t="shared" si="5"/>
        <v>458278</v>
      </c>
      <c r="K24" s="347">
        <f t="shared" si="6"/>
        <v>36.15596965056493</v>
      </c>
      <c r="L24" s="50">
        <v>5009</v>
      </c>
      <c r="M24" s="347">
        <f t="shared" si="7"/>
        <v>0.39518644137331427</v>
      </c>
      <c r="N24" s="50">
        <v>6454</v>
      </c>
      <c r="O24" s="347">
        <f t="shared" si="8"/>
        <v>0.5091901163153065</v>
      </c>
      <c r="P24" s="50">
        <v>446815</v>
      </c>
      <c r="Q24" s="347">
        <f t="shared" si="9"/>
        <v>35.25159309287631</v>
      </c>
    </row>
    <row r="25" spans="1:17" s="38" customFormat="1" ht="24" customHeight="1">
      <c r="A25" s="298" t="s">
        <v>161</v>
      </c>
      <c r="B25" s="360">
        <v>1080433</v>
      </c>
      <c r="C25" s="358">
        <f t="shared" si="1"/>
        <v>99.9998148890306</v>
      </c>
      <c r="D25" s="71">
        <v>232120</v>
      </c>
      <c r="E25" s="358">
        <f t="shared" si="2"/>
        <v>21.483979108375994</v>
      </c>
      <c r="F25" s="50">
        <v>39045</v>
      </c>
      <c r="G25" s="347">
        <f t="shared" si="3"/>
        <v>3.6138289000798753</v>
      </c>
      <c r="H25" s="71">
        <v>377514</v>
      </c>
      <c r="I25" s="347">
        <f t="shared" si="4"/>
        <v>34.94099125073003</v>
      </c>
      <c r="J25" s="50">
        <f t="shared" si="5"/>
        <v>431752</v>
      </c>
      <c r="K25" s="347">
        <f t="shared" si="6"/>
        <v>39.9610156298447</v>
      </c>
      <c r="L25" s="50">
        <v>3873</v>
      </c>
      <c r="M25" s="347">
        <f t="shared" si="7"/>
        <v>0.35846739223996305</v>
      </c>
      <c r="N25" s="50">
        <v>6334</v>
      </c>
      <c r="O25" s="347">
        <f t="shared" si="8"/>
        <v>0.5862464400846698</v>
      </c>
      <c r="P25" s="50">
        <v>421545</v>
      </c>
      <c r="Q25" s="347">
        <f t="shared" si="9"/>
        <v>39.01630179752007</v>
      </c>
    </row>
    <row r="26" spans="1:17" s="38" customFormat="1" ht="24" customHeight="1">
      <c r="A26" s="298" t="s">
        <v>162</v>
      </c>
      <c r="B26" s="360">
        <v>1164841</v>
      </c>
      <c r="C26" s="358">
        <f t="shared" si="1"/>
        <v>99.99991415137345</v>
      </c>
      <c r="D26" s="71">
        <v>245351</v>
      </c>
      <c r="E26" s="358">
        <f t="shared" si="2"/>
        <v>21.063046372852604</v>
      </c>
      <c r="F26" s="50">
        <v>49620</v>
      </c>
      <c r="G26" s="347">
        <f t="shared" si="3"/>
        <v>4.259808849448122</v>
      </c>
      <c r="H26" s="71">
        <v>396947</v>
      </c>
      <c r="I26" s="347">
        <f t="shared" si="4"/>
        <v>34.077354763439814</v>
      </c>
      <c r="J26" s="50">
        <f t="shared" si="5"/>
        <v>472922</v>
      </c>
      <c r="K26" s="347">
        <f t="shared" si="6"/>
        <v>40.59970416563291</v>
      </c>
      <c r="L26" s="50">
        <v>4442</v>
      </c>
      <c r="M26" s="347">
        <f t="shared" si="7"/>
        <v>0.3813395991384232</v>
      </c>
      <c r="N26" s="50">
        <v>6222</v>
      </c>
      <c r="O26" s="347">
        <f t="shared" si="8"/>
        <v>0.5341501543987549</v>
      </c>
      <c r="P26" s="50">
        <v>462258</v>
      </c>
      <c r="Q26" s="347">
        <f t="shared" si="9"/>
        <v>39.68421441209573</v>
      </c>
    </row>
    <row r="27" spans="1:17" s="38" customFormat="1" ht="24" customHeight="1">
      <c r="A27" s="361" t="s">
        <v>163</v>
      </c>
      <c r="B27" s="362">
        <v>1287343</v>
      </c>
      <c r="C27" s="363">
        <f t="shared" si="1"/>
        <v>99.99984464124945</v>
      </c>
      <c r="D27" s="56">
        <v>259488</v>
      </c>
      <c r="E27" s="363">
        <f t="shared" si="2"/>
        <v>20.15686573042305</v>
      </c>
      <c r="F27" s="56">
        <v>59780</v>
      </c>
      <c r="G27" s="363">
        <f t="shared" si="3"/>
        <v>4.643673053723832</v>
      </c>
      <c r="H27" s="56">
        <v>465564</v>
      </c>
      <c r="I27" s="363">
        <f t="shared" si="4"/>
        <v>36.16472066885049</v>
      </c>
      <c r="J27" s="56">
        <f t="shared" si="5"/>
        <v>502509</v>
      </c>
      <c r="K27" s="363">
        <f t="shared" si="6"/>
        <v>39.03458518825208</v>
      </c>
      <c r="L27" s="56">
        <v>5174</v>
      </c>
      <c r="M27" s="363">
        <f t="shared" si="7"/>
        <v>0.4019130876541838</v>
      </c>
      <c r="N27" s="56">
        <v>6367</v>
      </c>
      <c r="O27" s="363">
        <f t="shared" si="8"/>
        <v>0.49458458235295494</v>
      </c>
      <c r="P27" s="56">
        <v>490968</v>
      </c>
      <c r="Q27" s="363">
        <f t="shared" si="9"/>
        <v>38.138087518244944</v>
      </c>
    </row>
    <row r="28" spans="1:17" s="27" customFormat="1" ht="20.25" customHeight="1">
      <c r="A28" s="58" t="s">
        <v>619</v>
      </c>
      <c r="B28" s="83"/>
      <c r="C28" s="364"/>
      <c r="D28" s="83"/>
      <c r="E28" s="364"/>
      <c r="F28" s="83"/>
      <c r="G28" s="365"/>
      <c r="H28" s="83"/>
      <c r="I28" s="364"/>
      <c r="J28" s="83"/>
      <c r="K28" s="364"/>
      <c r="L28" s="83"/>
      <c r="M28" s="364"/>
      <c r="N28" s="83"/>
      <c r="O28" s="364"/>
      <c r="P28" s="83"/>
      <c r="Q28" s="366"/>
    </row>
    <row r="29" spans="1:17" ht="13.5">
      <c r="A29" s="338"/>
      <c r="C29" s="367" t="s">
        <v>9</v>
      </c>
      <c r="Q29" s="367" t="s">
        <v>249</v>
      </c>
    </row>
    <row r="30" ht="13.5">
      <c r="A30" s="223" t="s">
        <v>9</v>
      </c>
    </row>
    <row r="31" ht="13.5">
      <c r="A31" s="223" t="s">
        <v>9</v>
      </c>
    </row>
  </sheetData>
  <sheetProtection/>
  <mergeCells count="18">
    <mergeCell ref="A5:A8"/>
    <mergeCell ref="B5:C5"/>
    <mergeCell ref="D5:E5"/>
    <mergeCell ref="F5:G5"/>
    <mergeCell ref="H5:I5"/>
    <mergeCell ref="J5:Q5"/>
    <mergeCell ref="B6:B8"/>
    <mergeCell ref="C6:C8"/>
    <mergeCell ref="D6:D8"/>
    <mergeCell ref="E6:E8"/>
    <mergeCell ref="N6:N8"/>
    <mergeCell ref="P6:P8"/>
    <mergeCell ref="F6:F8"/>
    <mergeCell ref="G6:G8"/>
    <mergeCell ref="H6:H8"/>
    <mergeCell ref="I6:I8"/>
    <mergeCell ref="J6:J8"/>
    <mergeCell ref="L6:L8"/>
  </mergeCells>
  <printOptions/>
  <pageMargins left="0.27" right="0.22" top="0.91" bottom="0.62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8.88671875" defaultRowHeight="13.5"/>
  <cols>
    <col min="1" max="1" width="11.6640625" style="61" customWidth="1"/>
    <col min="2" max="2" width="10.77734375" style="61" customWidth="1"/>
    <col min="3" max="7" width="15.77734375" style="61" customWidth="1"/>
    <col min="8" max="16384" width="8.88671875" style="61" customWidth="1"/>
  </cols>
  <sheetData>
    <row r="1" spans="3:7" s="86" customFormat="1" ht="17.25" customHeight="1">
      <c r="C1" s="62" t="s">
        <v>573</v>
      </c>
      <c r="D1" s="62"/>
      <c r="E1" s="334"/>
      <c r="F1" s="334"/>
      <c r="G1" s="334"/>
    </row>
    <row r="2" spans="1:7" s="86" customFormat="1" ht="14.25">
      <c r="A2" s="334"/>
      <c r="B2" s="334"/>
      <c r="E2" s="334"/>
      <c r="F2" s="334"/>
      <c r="G2" s="334"/>
    </row>
    <row r="3" spans="1:7" s="86" customFormat="1" ht="14.25">
      <c r="A3" s="334"/>
      <c r="B3" s="334"/>
      <c r="C3" s="368"/>
      <c r="D3" s="334"/>
      <c r="E3" s="334"/>
      <c r="F3" s="334"/>
      <c r="G3" s="334"/>
    </row>
    <row r="4" spans="1:7" s="27" customFormat="1" ht="19.5" customHeight="1">
      <c r="A4" s="96" t="s">
        <v>468</v>
      </c>
      <c r="B4" s="45"/>
      <c r="C4" s="45"/>
      <c r="D4" s="45"/>
      <c r="E4" s="45"/>
      <c r="F4" s="45"/>
      <c r="G4" s="45"/>
    </row>
    <row r="5" spans="1:7" s="27" customFormat="1" ht="19.5" customHeight="1">
      <c r="A5" s="66" t="s">
        <v>466</v>
      </c>
      <c r="B5" s="514" t="s">
        <v>469</v>
      </c>
      <c r="C5" s="514"/>
      <c r="D5" s="514" t="s">
        <v>470</v>
      </c>
      <c r="E5" s="514"/>
      <c r="F5" s="514" t="s">
        <v>471</v>
      </c>
      <c r="G5" s="513"/>
    </row>
    <row r="6" spans="1:7" s="27" customFormat="1" ht="19.5" customHeight="1">
      <c r="A6" s="52" t="s">
        <v>467</v>
      </c>
      <c r="B6" s="188" t="s">
        <v>164</v>
      </c>
      <c r="C6" s="34" t="s">
        <v>472</v>
      </c>
      <c r="D6" s="34" t="s">
        <v>164</v>
      </c>
      <c r="E6" s="34" t="s">
        <v>473</v>
      </c>
      <c r="F6" s="34" t="s">
        <v>164</v>
      </c>
      <c r="G6" s="43" t="s">
        <v>473</v>
      </c>
    </row>
    <row r="7" spans="1:7" s="27" customFormat="1" ht="21.75" customHeight="1">
      <c r="A7" s="44" t="s">
        <v>29</v>
      </c>
      <c r="B7" s="45">
        <v>1</v>
      </c>
      <c r="C7" s="45">
        <v>869092</v>
      </c>
      <c r="D7" s="45">
        <v>329</v>
      </c>
      <c r="E7" s="45">
        <v>118334</v>
      </c>
      <c r="F7" s="45">
        <v>35</v>
      </c>
      <c r="G7" s="45">
        <v>301596</v>
      </c>
    </row>
    <row r="8" spans="1:7" s="27" customFormat="1" ht="21.75" customHeight="1">
      <c r="A8" s="44" t="s">
        <v>244</v>
      </c>
      <c r="B8" s="45">
        <v>1</v>
      </c>
      <c r="C8" s="45">
        <v>903116</v>
      </c>
      <c r="D8" s="45">
        <v>328</v>
      </c>
      <c r="E8" s="45">
        <v>114468</v>
      </c>
      <c r="F8" s="45">
        <v>38</v>
      </c>
      <c r="G8" s="45">
        <v>191408</v>
      </c>
    </row>
    <row r="9" spans="1:7" s="27" customFormat="1" ht="21.75" customHeight="1">
      <c r="A9" s="44" t="s">
        <v>284</v>
      </c>
      <c r="B9" s="45">
        <v>1</v>
      </c>
      <c r="C9" s="45">
        <v>777571</v>
      </c>
      <c r="D9" s="45">
        <v>326</v>
      </c>
      <c r="E9" s="45">
        <v>104522</v>
      </c>
      <c r="F9" s="45">
        <v>34</v>
      </c>
      <c r="G9" s="45">
        <v>186097</v>
      </c>
    </row>
    <row r="10" spans="1:7" s="27" customFormat="1" ht="21.75" customHeight="1">
      <c r="A10" s="44" t="s">
        <v>283</v>
      </c>
      <c r="B10" s="45">
        <v>1</v>
      </c>
      <c r="C10" s="45">
        <v>810130</v>
      </c>
      <c r="D10" s="45">
        <v>323</v>
      </c>
      <c r="E10" s="45">
        <v>92488</v>
      </c>
      <c r="F10" s="45">
        <v>35</v>
      </c>
      <c r="G10" s="45">
        <v>187179</v>
      </c>
    </row>
    <row r="11" spans="1:7" s="27" customFormat="1" ht="21.75" customHeight="1">
      <c r="A11" s="44" t="s">
        <v>646</v>
      </c>
      <c r="B11" s="45">
        <v>1</v>
      </c>
      <c r="C11" s="45">
        <v>917640</v>
      </c>
      <c r="D11" s="45">
        <v>323</v>
      </c>
      <c r="E11" s="45">
        <v>82185</v>
      </c>
      <c r="F11" s="45">
        <v>35</v>
      </c>
      <c r="G11" s="45">
        <v>181823</v>
      </c>
    </row>
    <row r="12" spans="1:7" s="27" customFormat="1" ht="21.75" customHeight="1">
      <c r="A12" s="44" t="s">
        <v>717</v>
      </c>
      <c r="B12" s="45">
        <v>1</v>
      </c>
      <c r="C12" s="45">
        <f>SUM(C14:C25)</f>
        <v>1030814</v>
      </c>
      <c r="D12" s="45">
        <v>314</v>
      </c>
      <c r="E12" s="45">
        <f>SUM(E14:E25)</f>
        <v>75385</v>
      </c>
      <c r="F12" s="45">
        <v>36</v>
      </c>
      <c r="G12" s="45">
        <f>SUM(G14:G25)</f>
        <v>186956</v>
      </c>
    </row>
    <row r="13" spans="1:7" s="27" customFormat="1" ht="12" customHeight="1">
      <c r="A13" s="48"/>
      <c r="B13" s="45"/>
      <c r="C13" s="45"/>
      <c r="D13" s="45"/>
      <c r="E13" s="45"/>
      <c r="F13" s="45"/>
      <c r="G13" s="45"/>
    </row>
    <row r="14" spans="1:7" s="27" customFormat="1" ht="21.75" customHeight="1">
      <c r="A14" s="44" t="s">
        <v>96</v>
      </c>
      <c r="B14" s="45">
        <v>1</v>
      </c>
      <c r="C14" s="45">
        <v>141923</v>
      </c>
      <c r="D14" s="369">
        <v>323</v>
      </c>
      <c r="E14" s="369">
        <v>7769</v>
      </c>
      <c r="F14" s="369">
        <v>35</v>
      </c>
      <c r="G14" s="369">
        <v>16211</v>
      </c>
    </row>
    <row r="15" spans="1:7" s="27" customFormat="1" ht="21.75" customHeight="1">
      <c r="A15" s="44" t="s">
        <v>97</v>
      </c>
      <c r="B15" s="45">
        <v>1</v>
      </c>
      <c r="C15" s="45">
        <v>138127</v>
      </c>
      <c r="D15" s="369">
        <v>321</v>
      </c>
      <c r="E15" s="369">
        <v>7729</v>
      </c>
      <c r="F15" s="369">
        <v>35</v>
      </c>
      <c r="G15" s="369">
        <v>15016</v>
      </c>
    </row>
    <row r="16" spans="1:7" s="27" customFormat="1" ht="21.75" customHeight="1">
      <c r="A16" s="44" t="s">
        <v>98</v>
      </c>
      <c r="B16" s="45">
        <v>1</v>
      </c>
      <c r="C16" s="45">
        <v>120149</v>
      </c>
      <c r="D16" s="369">
        <v>320</v>
      </c>
      <c r="E16" s="369">
        <v>6669</v>
      </c>
      <c r="F16" s="369">
        <v>35</v>
      </c>
      <c r="G16" s="369">
        <v>15594</v>
      </c>
    </row>
    <row r="17" spans="1:7" s="27" customFormat="1" ht="21.75" customHeight="1">
      <c r="A17" s="44" t="s">
        <v>99</v>
      </c>
      <c r="B17" s="45">
        <v>1</v>
      </c>
      <c r="C17" s="45">
        <v>112057</v>
      </c>
      <c r="D17" s="369">
        <v>320</v>
      </c>
      <c r="E17" s="369">
        <v>6638</v>
      </c>
      <c r="F17" s="369">
        <v>35</v>
      </c>
      <c r="G17" s="369">
        <v>15129</v>
      </c>
    </row>
    <row r="18" spans="1:7" s="27" customFormat="1" ht="21.75" customHeight="1">
      <c r="A18" s="44" t="s">
        <v>100</v>
      </c>
      <c r="B18" s="45">
        <v>1</v>
      </c>
      <c r="C18" s="45">
        <v>82526</v>
      </c>
      <c r="D18" s="369">
        <v>318</v>
      </c>
      <c r="E18" s="369">
        <v>5914</v>
      </c>
      <c r="F18" s="369">
        <v>35</v>
      </c>
      <c r="G18" s="369">
        <v>15652</v>
      </c>
    </row>
    <row r="19" spans="1:7" s="27" customFormat="1" ht="21.75" customHeight="1">
      <c r="A19" s="44" t="s">
        <v>101</v>
      </c>
      <c r="B19" s="45">
        <v>1</v>
      </c>
      <c r="C19" s="45">
        <v>59585</v>
      </c>
      <c r="D19" s="369">
        <v>317</v>
      </c>
      <c r="E19" s="369">
        <v>5291</v>
      </c>
      <c r="F19" s="369">
        <v>35</v>
      </c>
      <c r="G19" s="369">
        <v>15288</v>
      </c>
    </row>
    <row r="20" spans="1:7" s="27" customFormat="1" ht="21.75" customHeight="1">
      <c r="A20" s="44" t="s">
        <v>102</v>
      </c>
      <c r="B20" s="45">
        <v>1</v>
      </c>
      <c r="C20" s="45">
        <v>51928</v>
      </c>
      <c r="D20" s="369">
        <v>315</v>
      </c>
      <c r="E20" s="369">
        <v>4239</v>
      </c>
      <c r="F20" s="369">
        <v>36</v>
      </c>
      <c r="G20" s="369">
        <v>15788</v>
      </c>
    </row>
    <row r="21" spans="1:7" s="27" customFormat="1" ht="21.75" customHeight="1">
      <c r="A21" s="44" t="s">
        <v>103</v>
      </c>
      <c r="B21" s="45">
        <v>1</v>
      </c>
      <c r="C21" s="45">
        <v>48796</v>
      </c>
      <c r="D21" s="369">
        <v>315</v>
      </c>
      <c r="E21" s="369">
        <v>4601</v>
      </c>
      <c r="F21" s="369">
        <v>36</v>
      </c>
      <c r="G21" s="369">
        <v>16739</v>
      </c>
    </row>
    <row r="22" spans="1:7" s="27" customFormat="1" ht="21.75" customHeight="1">
      <c r="A22" s="44" t="s">
        <v>104</v>
      </c>
      <c r="B22" s="45">
        <v>1</v>
      </c>
      <c r="C22" s="45">
        <v>46770</v>
      </c>
      <c r="D22" s="369">
        <v>315</v>
      </c>
      <c r="E22" s="369">
        <v>6027</v>
      </c>
      <c r="F22" s="369">
        <v>36</v>
      </c>
      <c r="G22" s="369">
        <v>15789</v>
      </c>
    </row>
    <row r="23" spans="1:7" s="27" customFormat="1" ht="21.75" customHeight="1">
      <c r="A23" s="44" t="s">
        <v>78</v>
      </c>
      <c r="B23" s="45">
        <v>1</v>
      </c>
      <c r="C23" s="45">
        <v>50521</v>
      </c>
      <c r="D23" s="369">
        <v>314</v>
      </c>
      <c r="E23" s="369">
        <v>5104</v>
      </c>
      <c r="F23" s="369">
        <v>36</v>
      </c>
      <c r="G23" s="369">
        <v>14352</v>
      </c>
    </row>
    <row r="24" spans="1:7" s="27" customFormat="1" ht="21.75" customHeight="1">
      <c r="A24" s="44" t="s">
        <v>79</v>
      </c>
      <c r="B24" s="45">
        <v>1</v>
      </c>
      <c r="C24" s="45">
        <v>70789</v>
      </c>
      <c r="D24" s="369">
        <v>314</v>
      </c>
      <c r="E24" s="369">
        <v>7405</v>
      </c>
      <c r="F24" s="369">
        <v>36</v>
      </c>
      <c r="G24" s="369">
        <v>15210</v>
      </c>
    </row>
    <row r="25" spans="1:7" s="27" customFormat="1" ht="21.75" customHeight="1">
      <c r="A25" s="52" t="s">
        <v>80</v>
      </c>
      <c r="B25" s="54">
        <v>1</v>
      </c>
      <c r="C25" s="54">
        <v>107643</v>
      </c>
      <c r="D25" s="370">
        <v>314</v>
      </c>
      <c r="E25" s="370">
        <v>7999</v>
      </c>
      <c r="F25" s="370">
        <v>36</v>
      </c>
      <c r="G25" s="370">
        <v>16188</v>
      </c>
    </row>
    <row r="26" spans="1:7" s="27" customFormat="1" ht="20.25" customHeight="1">
      <c r="A26" s="58" t="s">
        <v>620</v>
      </c>
      <c r="B26" s="29"/>
      <c r="C26" s="29"/>
      <c r="D26" s="29"/>
      <c r="E26" s="29"/>
      <c r="F26" s="29"/>
      <c r="G26" s="29"/>
    </row>
    <row r="27" spans="1:7" s="59" customFormat="1" ht="13.5">
      <c r="A27" s="342"/>
      <c r="B27" s="342"/>
      <c r="C27" s="342"/>
      <c r="D27" s="342"/>
      <c r="E27" s="342"/>
      <c r="F27" s="342"/>
      <c r="G27" s="342"/>
    </row>
  </sheetData>
  <sheetProtection/>
  <mergeCells count="3">
    <mergeCell ref="B5:C5"/>
    <mergeCell ref="D5:E5"/>
    <mergeCell ref="F5:G5"/>
  </mergeCells>
  <printOptions/>
  <pageMargins left="1.48" right="0.75" top="0.88" bottom="0.48" header="0.88" footer="0.5"/>
  <pageSetup horizontalDpi="300" verticalDpi="3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A10" sqref="A10"/>
    </sheetView>
  </sheetViews>
  <sheetFormatPr defaultColWidth="8.88671875" defaultRowHeight="13.5"/>
  <cols>
    <col min="1" max="16384" width="8.88671875" style="252" customWidth="1"/>
  </cols>
  <sheetData>
    <row r="1" spans="1:11" s="61" customFormat="1" ht="29.25" customHeight="1">
      <c r="A1" s="612" t="s">
        <v>574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</row>
    <row r="2" spans="1:16" s="27" customFormat="1" ht="18.75" customHeight="1">
      <c r="A2" s="38" t="s">
        <v>479</v>
      </c>
      <c r="L2" s="96"/>
      <c r="M2" s="96"/>
      <c r="N2" s="96"/>
      <c r="O2" s="96"/>
      <c r="P2" s="205"/>
    </row>
    <row r="3" spans="1:16" s="27" customFormat="1" ht="21.75" customHeight="1">
      <c r="A3" s="523" t="s">
        <v>480</v>
      </c>
      <c r="B3" s="532" t="s">
        <v>481</v>
      </c>
      <c r="C3" s="545"/>
      <c r="D3" s="545"/>
      <c r="E3" s="545"/>
      <c r="F3" s="545"/>
      <c r="G3" s="545"/>
      <c r="H3" s="545"/>
      <c r="I3" s="545"/>
      <c r="J3" s="523"/>
      <c r="K3" s="532" t="s">
        <v>482</v>
      </c>
      <c r="L3" s="545"/>
      <c r="M3" s="545"/>
      <c r="N3" s="545"/>
      <c r="O3" s="545"/>
      <c r="P3" s="545"/>
    </row>
    <row r="4" spans="1:16" s="371" customFormat="1" ht="30.75" customHeight="1">
      <c r="A4" s="523"/>
      <c r="B4" s="178"/>
      <c r="C4" s="34" t="s">
        <v>483</v>
      </c>
      <c r="D4" s="34" t="s">
        <v>484</v>
      </c>
      <c r="E4" s="34" t="s">
        <v>485</v>
      </c>
      <c r="F4" s="34" t="s">
        <v>486</v>
      </c>
      <c r="G4" s="187" t="s">
        <v>487</v>
      </c>
      <c r="H4" s="187" t="s">
        <v>488</v>
      </c>
      <c r="I4" s="34" t="s">
        <v>489</v>
      </c>
      <c r="J4" s="43" t="s">
        <v>490</v>
      </c>
      <c r="K4" s="178"/>
      <c r="L4" s="34" t="s">
        <v>491</v>
      </c>
      <c r="M4" s="34" t="s">
        <v>492</v>
      </c>
      <c r="N4" s="34" t="s">
        <v>493</v>
      </c>
      <c r="O4" s="34" t="s">
        <v>494</v>
      </c>
      <c r="P4" s="43" t="s">
        <v>495</v>
      </c>
    </row>
    <row r="5" spans="1:17" s="27" customFormat="1" ht="27" customHeight="1">
      <c r="A5" s="44" t="s">
        <v>29</v>
      </c>
      <c r="B5" s="372">
        <v>194152</v>
      </c>
      <c r="C5" s="373">
        <v>2255</v>
      </c>
      <c r="D5" s="373">
        <v>72526</v>
      </c>
      <c r="E5" s="372">
        <v>11177</v>
      </c>
      <c r="F5" s="372">
        <v>35494</v>
      </c>
      <c r="G5" s="374" t="s">
        <v>24</v>
      </c>
      <c r="H5" s="372">
        <v>45566</v>
      </c>
      <c r="I5" s="373">
        <v>25577</v>
      </c>
      <c r="J5" s="372">
        <v>1557</v>
      </c>
      <c r="K5" s="372">
        <v>194152</v>
      </c>
      <c r="L5" s="372">
        <v>95761</v>
      </c>
      <c r="M5" s="372">
        <v>4897</v>
      </c>
      <c r="N5" s="372">
        <v>29168</v>
      </c>
      <c r="O5" s="372">
        <v>41203</v>
      </c>
      <c r="P5" s="372">
        <v>23123</v>
      </c>
      <c r="Q5" s="375"/>
    </row>
    <row r="6" spans="1:17" s="27" customFormat="1" ht="27" customHeight="1">
      <c r="A6" s="44" t="s">
        <v>244</v>
      </c>
      <c r="B6" s="372">
        <v>188941</v>
      </c>
      <c r="C6" s="373">
        <v>2068</v>
      </c>
      <c r="D6" s="373">
        <v>84938</v>
      </c>
      <c r="E6" s="372">
        <v>6732</v>
      </c>
      <c r="F6" s="372">
        <v>29151</v>
      </c>
      <c r="G6" s="374">
        <v>0</v>
      </c>
      <c r="H6" s="372">
        <v>47156</v>
      </c>
      <c r="I6" s="372">
        <v>18803</v>
      </c>
      <c r="J6" s="372">
        <v>93</v>
      </c>
      <c r="K6" s="372">
        <v>188941</v>
      </c>
      <c r="L6" s="372">
        <v>104572</v>
      </c>
      <c r="M6" s="372">
        <v>4301</v>
      </c>
      <c r="N6" s="372">
        <v>27086</v>
      </c>
      <c r="O6" s="372">
        <v>33722</v>
      </c>
      <c r="P6" s="372">
        <v>19260</v>
      </c>
      <c r="Q6" s="375"/>
    </row>
    <row r="7" spans="1:17" s="27" customFormat="1" ht="27" customHeight="1">
      <c r="A7" s="44" t="s">
        <v>284</v>
      </c>
      <c r="B7" s="372">
        <v>157399</v>
      </c>
      <c r="C7" s="373">
        <v>1869</v>
      </c>
      <c r="D7" s="373">
        <v>71816</v>
      </c>
      <c r="E7" s="372">
        <v>5024</v>
      </c>
      <c r="F7" s="372">
        <v>20554</v>
      </c>
      <c r="G7" s="374">
        <v>0</v>
      </c>
      <c r="H7" s="372">
        <v>42458</v>
      </c>
      <c r="I7" s="372">
        <v>15520</v>
      </c>
      <c r="J7" s="372">
        <v>158</v>
      </c>
      <c r="K7" s="372">
        <v>157399</v>
      </c>
      <c r="L7" s="372">
        <v>91764</v>
      </c>
      <c r="M7" s="372">
        <v>3740</v>
      </c>
      <c r="N7" s="372">
        <v>21827</v>
      </c>
      <c r="O7" s="372">
        <v>24790</v>
      </c>
      <c r="P7" s="372">
        <v>15278</v>
      </c>
      <c r="Q7" s="375"/>
    </row>
    <row r="8" spans="1:17" s="27" customFormat="1" ht="27" customHeight="1">
      <c r="A8" s="44" t="s">
        <v>283</v>
      </c>
      <c r="B8" s="372">
        <v>188025</v>
      </c>
      <c r="C8" s="373">
        <v>1874</v>
      </c>
      <c r="D8" s="373">
        <v>95660</v>
      </c>
      <c r="E8" s="372">
        <v>4432</v>
      </c>
      <c r="F8" s="372">
        <v>18469</v>
      </c>
      <c r="G8" s="71">
        <v>0</v>
      </c>
      <c r="H8" s="373">
        <v>50217</v>
      </c>
      <c r="I8" s="372">
        <v>17069</v>
      </c>
      <c r="J8" s="372">
        <v>304</v>
      </c>
      <c r="K8" s="372">
        <v>188025</v>
      </c>
      <c r="L8" s="372">
        <v>116166</v>
      </c>
      <c r="M8" s="372">
        <v>4800</v>
      </c>
      <c r="N8" s="372">
        <v>25854</v>
      </c>
      <c r="O8" s="372">
        <v>23126</v>
      </c>
      <c r="P8" s="372">
        <v>18079</v>
      </c>
      <c r="Q8" s="375"/>
    </row>
    <row r="9" spans="1:17" s="27" customFormat="1" ht="27" customHeight="1">
      <c r="A9" s="44" t="s">
        <v>646</v>
      </c>
      <c r="B9" s="372">
        <v>215479</v>
      </c>
      <c r="C9" s="373">
        <v>1968</v>
      </c>
      <c r="D9" s="373">
        <v>121981</v>
      </c>
      <c r="E9" s="372">
        <v>6900</v>
      </c>
      <c r="F9" s="372">
        <v>21174</v>
      </c>
      <c r="G9" s="71">
        <v>0</v>
      </c>
      <c r="H9" s="373">
        <v>43565</v>
      </c>
      <c r="I9" s="372">
        <v>19535</v>
      </c>
      <c r="J9" s="372">
        <v>356</v>
      </c>
      <c r="K9" s="372">
        <v>215479</v>
      </c>
      <c r="L9" s="372">
        <v>129550</v>
      </c>
      <c r="M9" s="372">
        <v>6917</v>
      </c>
      <c r="N9" s="372">
        <v>31328</v>
      </c>
      <c r="O9" s="372">
        <v>26543</v>
      </c>
      <c r="P9" s="372">
        <v>21141</v>
      </c>
      <c r="Q9" s="375"/>
    </row>
    <row r="10" spans="1:16" s="27" customFormat="1" ht="27" customHeight="1">
      <c r="A10" s="52" t="s">
        <v>717</v>
      </c>
      <c r="B10" s="376">
        <f>SUM(C10:J10)</f>
        <v>213269</v>
      </c>
      <c r="C10" s="377">
        <v>1980</v>
      </c>
      <c r="D10" s="94">
        <v>126883</v>
      </c>
      <c r="E10" s="94">
        <v>5750</v>
      </c>
      <c r="F10" s="94">
        <v>20981</v>
      </c>
      <c r="G10" s="56">
        <v>0</v>
      </c>
      <c r="H10" s="378">
        <v>44228</v>
      </c>
      <c r="I10" s="94">
        <v>12906</v>
      </c>
      <c r="J10" s="94">
        <v>541</v>
      </c>
      <c r="K10" s="379">
        <f>SUM(L10:P10)</f>
        <v>213269</v>
      </c>
      <c r="L10" s="94">
        <v>131361</v>
      </c>
      <c r="M10" s="94">
        <v>5208</v>
      </c>
      <c r="N10" s="94">
        <v>29443</v>
      </c>
      <c r="O10" s="94">
        <v>25374</v>
      </c>
      <c r="P10" s="94">
        <v>21883</v>
      </c>
    </row>
    <row r="11" spans="1:16" s="27" customFormat="1" ht="18" customHeight="1">
      <c r="A11" s="371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</row>
    <row r="12" spans="1:16" s="27" customFormat="1" ht="27" customHeight="1">
      <c r="A12" s="523" t="s">
        <v>480</v>
      </c>
      <c r="B12" s="613" t="s">
        <v>496</v>
      </c>
      <c r="C12" s="614"/>
      <c r="D12" s="614"/>
      <c r="E12" s="614"/>
      <c r="F12" s="614"/>
      <c r="G12" s="615"/>
      <c r="H12" s="613" t="s">
        <v>497</v>
      </c>
      <c r="I12" s="614"/>
      <c r="J12" s="614"/>
      <c r="K12" s="614"/>
      <c r="L12" s="614"/>
      <c r="M12" s="371"/>
      <c r="N12" s="371"/>
      <c r="O12" s="205"/>
      <c r="P12" s="205"/>
    </row>
    <row r="13" spans="1:16" s="27" customFormat="1" ht="27" customHeight="1">
      <c r="A13" s="523"/>
      <c r="B13" s="178"/>
      <c r="C13" s="34" t="s">
        <v>31</v>
      </c>
      <c r="D13" s="34" t="s">
        <v>32</v>
      </c>
      <c r="E13" s="34" t="s">
        <v>33</v>
      </c>
      <c r="F13" s="34" t="s">
        <v>34</v>
      </c>
      <c r="G13" s="34" t="s">
        <v>498</v>
      </c>
      <c r="H13" s="380"/>
      <c r="I13" s="34" t="s">
        <v>35</v>
      </c>
      <c r="J13" s="34" t="s">
        <v>36</v>
      </c>
      <c r="K13" s="34" t="s">
        <v>37</v>
      </c>
      <c r="L13" s="43" t="s">
        <v>38</v>
      </c>
      <c r="M13" s="205"/>
      <c r="O13" s="205"/>
      <c r="P13" s="205"/>
    </row>
    <row r="14" spans="1:16" s="27" customFormat="1" ht="27" customHeight="1">
      <c r="A14" s="44" t="s">
        <v>29</v>
      </c>
      <c r="B14" s="372">
        <v>194152</v>
      </c>
      <c r="C14" s="372">
        <v>68467</v>
      </c>
      <c r="D14" s="372">
        <v>89573</v>
      </c>
      <c r="E14" s="372">
        <v>24652</v>
      </c>
      <c r="F14" s="372">
        <v>8798</v>
      </c>
      <c r="G14" s="381">
        <v>2662</v>
      </c>
      <c r="H14" s="372">
        <v>194152</v>
      </c>
      <c r="I14" s="372">
        <v>64854</v>
      </c>
      <c r="J14" s="372">
        <v>53427</v>
      </c>
      <c r="K14" s="372">
        <v>54176</v>
      </c>
      <c r="L14" s="372">
        <v>21695</v>
      </c>
      <c r="M14" s="205"/>
      <c r="O14" s="205"/>
      <c r="P14" s="205"/>
    </row>
    <row r="15" spans="1:16" s="27" customFormat="1" ht="27" customHeight="1">
      <c r="A15" s="44" t="s">
        <v>244</v>
      </c>
      <c r="B15" s="372">
        <v>188941</v>
      </c>
      <c r="C15" s="372">
        <v>69969</v>
      </c>
      <c r="D15" s="372">
        <v>88052</v>
      </c>
      <c r="E15" s="372">
        <v>19588</v>
      </c>
      <c r="F15" s="372">
        <v>8668</v>
      </c>
      <c r="G15" s="372">
        <v>2664</v>
      </c>
      <c r="H15" s="372">
        <v>188941</v>
      </c>
      <c r="I15" s="372">
        <v>62611</v>
      </c>
      <c r="J15" s="372">
        <v>51962</v>
      </c>
      <c r="K15" s="372">
        <v>53166</v>
      </c>
      <c r="L15" s="372">
        <v>21202</v>
      </c>
      <c r="M15" s="205"/>
      <c r="O15" s="205"/>
      <c r="P15" s="205"/>
    </row>
    <row r="16" spans="1:16" s="27" customFormat="1" ht="27" customHeight="1">
      <c r="A16" s="44" t="s">
        <v>284</v>
      </c>
      <c r="B16" s="372">
        <v>157399</v>
      </c>
      <c r="C16" s="372">
        <v>62209</v>
      </c>
      <c r="D16" s="372">
        <v>68663</v>
      </c>
      <c r="E16" s="372">
        <v>17030</v>
      </c>
      <c r="F16" s="372">
        <v>7162</v>
      </c>
      <c r="G16" s="372">
        <v>2335</v>
      </c>
      <c r="H16" s="372">
        <v>157399</v>
      </c>
      <c r="I16" s="372">
        <v>52668</v>
      </c>
      <c r="J16" s="372">
        <v>43041</v>
      </c>
      <c r="K16" s="372">
        <v>44357</v>
      </c>
      <c r="L16" s="372">
        <v>17333</v>
      </c>
      <c r="M16" s="205"/>
      <c r="O16" s="205"/>
      <c r="P16" s="205"/>
    </row>
    <row r="17" spans="1:30" s="27" customFormat="1" ht="27" customHeight="1">
      <c r="A17" s="44" t="s">
        <v>283</v>
      </c>
      <c r="B17" s="372">
        <v>188025</v>
      </c>
      <c r="C17" s="372">
        <v>74404</v>
      </c>
      <c r="D17" s="372">
        <v>82943</v>
      </c>
      <c r="E17" s="372">
        <v>20166</v>
      </c>
      <c r="F17" s="372">
        <v>7845</v>
      </c>
      <c r="G17" s="372">
        <v>2667</v>
      </c>
      <c r="H17" s="372">
        <v>188025</v>
      </c>
      <c r="I17" s="372">
        <v>62652</v>
      </c>
      <c r="J17" s="372">
        <v>51455</v>
      </c>
      <c r="K17" s="372">
        <v>53045</v>
      </c>
      <c r="L17" s="372">
        <v>20873</v>
      </c>
      <c r="M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</row>
    <row r="18" spans="1:30" s="27" customFormat="1" ht="27" customHeight="1">
      <c r="A18" s="44" t="s">
        <v>646</v>
      </c>
      <c r="B18" s="372">
        <v>215479</v>
      </c>
      <c r="C18" s="372">
        <v>80229</v>
      </c>
      <c r="D18" s="372">
        <v>97722</v>
      </c>
      <c r="E18" s="372">
        <v>22508</v>
      </c>
      <c r="F18" s="372">
        <v>11213</v>
      </c>
      <c r="G18" s="372">
        <v>3807</v>
      </c>
      <c r="H18" s="372">
        <v>215479</v>
      </c>
      <c r="I18" s="372">
        <v>71596</v>
      </c>
      <c r="J18" s="372">
        <v>59285</v>
      </c>
      <c r="K18" s="372">
        <v>60467</v>
      </c>
      <c r="L18" s="372">
        <v>24131</v>
      </c>
      <c r="M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</row>
    <row r="19" spans="1:30" s="27" customFormat="1" ht="27" customHeight="1">
      <c r="A19" s="52" t="s">
        <v>773</v>
      </c>
      <c r="B19" s="382">
        <f>SUM(C19:G19)</f>
        <v>213269</v>
      </c>
      <c r="C19" s="379">
        <v>83619</v>
      </c>
      <c r="D19" s="94">
        <v>92043</v>
      </c>
      <c r="E19" s="94">
        <v>22160</v>
      </c>
      <c r="F19" s="94">
        <v>11344</v>
      </c>
      <c r="G19" s="94">
        <v>4103</v>
      </c>
      <c r="H19" s="383">
        <f>SUM(I19:L19)</f>
        <v>213269</v>
      </c>
      <c r="I19" s="379">
        <v>71194</v>
      </c>
      <c r="J19" s="379">
        <v>58244</v>
      </c>
      <c r="K19" s="94">
        <v>59520</v>
      </c>
      <c r="L19" s="94">
        <v>24311</v>
      </c>
      <c r="M19" s="89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</row>
    <row r="20" spans="1:30" s="27" customFormat="1" ht="6.75" customHeight="1">
      <c r="A20" s="96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</row>
    <row r="21" spans="1:16" s="205" customFormat="1" ht="18" customHeight="1">
      <c r="A21" s="27" t="s">
        <v>774</v>
      </c>
      <c r="B21" s="27"/>
      <c r="C21" s="27"/>
      <c r="J21" s="27"/>
      <c r="K21" s="27"/>
      <c r="L21" s="27"/>
      <c r="M21" s="27"/>
      <c r="N21" s="27"/>
      <c r="O21" s="27"/>
      <c r="P21" s="27"/>
    </row>
    <row r="22" spans="1:13" s="27" customFormat="1" ht="18" customHeight="1">
      <c r="A22" s="610" t="s">
        <v>775</v>
      </c>
      <c r="B22" s="610"/>
      <c r="C22" s="610"/>
      <c r="D22" s="610"/>
      <c r="E22" s="610"/>
      <c r="F22" s="610"/>
      <c r="G22" s="96"/>
      <c r="J22" s="610"/>
      <c r="K22" s="610"/>
      <c r="L22" s="610"/>
      <c r="M22" s="610"/>
    </row>
    <row r="23" spans="1:7" s="27" customFormat="1" ht="15" customHeight="1">
      <c r="A23" s="611" t="s">
        <v>776</v>
      </c>
      <c r="B23" s="611"/>
      <c r="C23" s="611"/>
      <c r="D23" s="611"/>
      <c r="E23" s="611"/>
      <c r="F23" s="611"/>
      <c r="G23" s="30"/>
    </row>
    <row r="24" s="27" customFormat="1" ht="15" customHeight="1"/>
    <row r="25" s="27" customFormat="1" ht="15" customHeight="1"/>
    <row r="26" s="27" customFormat="1" ht="15" customHeight="1"/>
    <row r="27" s="27" customFormat="1" ht="15" customHeight="1"/>
    <row r="28" s="27" customFormat="1" ht="15" customHeight="1"/>
    <row r="29" s="27" customFormat="1" ht="15" customHeight="1"/>
  </sheetData>
  <sheetProtection/>
  <mergeCells count="10">
    <mergeCell ref="A22:F22"/>
    <mergeCell ref="J22:M22"/>
    <mergeCell ref="A23:F23"/>
    <mergeCell ref="A1:K1"/>
    <mergeCell ref="A3:A4"/>
    <mergeCell ref="B3:J3"/>
    <mergeCell ref="K3:P3"/>
    <mergeCell ref="A12:A13"/>
    <mergeCell ref="B12:G12"/>
    <mergeCell ref="H12:L12"/>
  </mergeCells>
  <printOptions/>
  <pageMargins left="0.52" right="0.34" top="0.8" bottom="1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O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8.88671875" defaultRowHeight="13.5"/>
  <cols>
    <col min="1" max="1" width="6.99609375" style="27" customWidth="1"/>
    <col min="2" max="5" width="8.77734375" style="27" customWidth="1"/>
    <col min="6" max="19" width="9.10546875" style="27" customWidth="1"/>
    <col min="20" max="16384" width="8.88671875" style="27" customWidth="1"/>
  </cols>
  <sheetData>
    <row r="1" ht="18" customHeight="1">
      <c r="F1" s="62" t="s">
        <v>575</v>
      </c>
    </row>
    <row r="2" ht="22.5" customHeight="1"/>
    <row r="3" ht="21.75" customHeight="1">
      <c r="A3" s="104" t="s">
        <v>245</v>
      </c>
    </row>
    <row r="4" spans="1:19" s="104" customFormat="1" ht="20.25" customHeight="1">
      <c r="A4" s="554" t="s">
        <v>499</v>
      </c>
      <c r="B4" s="555" t="s">
        <v>30</v>
      </c>
      <c r="C4" s="550" t="s">
        <v>500</v>
      </c>
      <c r="D4" s="554"/>
      <c r="E4" s="550" t="s">
        <v>501</v>
      </c>
      <c r="F4" s="616"/>
      <c r="G4" s="616"/>
      <c r="H4" s="554"/>
      <c r="I4" s="550" t="s">
        <v>502</v>
      </c>
      <c r="J4" s="616"/>
      <c r="K4" s="616"/>
      <c r="L4" s="616"/>
      <c r="M4" s="554"/>
      <c r="N4" s="555" t="s">
        <v>503</v>
      </c>
      <c r="O4" s="555"/>
      <c r="P4" s="555"/>
      <c r="Q4" s="555"/>
      <c r="R4" s="555"/>
      <c r="S4" s="550"/>
    </row>
    <row r="5" spans="1:19" s="104" customFormat="1" ht="25.5" customHeight="1">
      <c r="A5" s="554"/>
      <c r="B5" s="555"/>
      <c r="C5" s="107" t="s">
        <v>242</v>
      </c>
      <c r="D5" s="107" t="s">
        <v>243</v>
      </c>
      <c r="E5" s="107" t="s">
        <v>504</v>
      </c>
      <c r="F5" s="107" t="s">
        <v>505</v>
      </c>
      <c r="G5" s="107" t="s">
        <v>426</v>
      </c>
      <c r="H5" s="107" t="s">
        <v>506</v>
      </c>
      <c r="I5" s="107" t="s">
        <v>507</v>
      </c>
      <c r="J5" s="107" t="s">
        <v>508</v>
      </c>
      <c r="K5" s="107" t="s">
        <v>509</v>
      </c>
      <c r="L5" s="107" t="s">
        <v>510</v>
      </c>
      <c r="M5" s="107" t="s">
        <v>511</v>
      </c>
      <c r="N5" s="107" t="s">
        <v>512</v>
      </c>
      <c r="O5" s="107" t="s">
        <v>513</v>
      </c>
      <c r="P5" s="107" t="s">
        <v>514</v>
      </c>
      <c r="Q5" s="107" t="s">
        <v>515</v>
      </c>
      <c r="R5" s="107" t="s">
        <v>516</v>
      </c>
      <c r="S5" s="109" t="s">
        <v>517</v>
      </c>
    </row>
    <row r="6" spans="1:67" s="385" customFormat="1" ht="24" customHeight="1">
      <c r="A6" s="165">
        <v>2005</v>
      </c>
      <c r="B6" s="384">
        <v>145350</v>
      </c>
      <c r="C6" s="119" t="s">
        <v>24</v>
      </c>
      <c r="D6" s="119" t="s">
        <v>24</v>
      </c>
      <c r="E6" s="119">
        <v>0</v>
      </c>
      <c r="F6" s="117">
        <v>92</v>
      </c>
      <c r="G6" s="117">
        <v>145257</v>
      </c>
      <c r="H6" s="117">
        <v>1</v>
      </c>
      <c r="I6" s="117">
        <v>43705</v>
      </c>
      <c r="J6" s="117">
        <v>0</v>
      </c>
      <c r="K6" s="117">
        <v>4647</v>
      </c>
      <c r="L6" s="117">
        <v>79814</v>
      </c>
      <c r="M6" s="119">
        <v>17091</v>
      </c>
      <c r="N6" s="117">
        <v>18860</v>
      </c>
      <c r="O6" s="117">
        <v>45779</v>
      </c>
      <c r="P6" s="117">
        <v>23580</v>
      </c>
      <c r="Q6" s="117">
        <v>23767</v>
      </c>
      <c r="R6" s="117">
        <v>18712</v>
      </c>
      <c r="S6" s="117">
        <v>14652</v>
      </c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</row>
    <row r="7" spans="1:67" s="385" customFormat="1" ht="24" customHeight="1">
      <c r="A7" s="165">
        <v>2006</v>
      </c>
      <c r="B7" s="384">
        <v>195305</v>
      </c>
      <c r="C7" s="119">
        <v>97226</v>
      </c>
      <c r="D7" s="119">
        <v>98079</v>
      </c>
      <c r="E7" s="119">
        <v>0</v>
      </c>
      <c r="F7" s="117">
        <v>138</v>
      </c>
      <c r="G7" s="117">
        <v>195163</v>
      </c>
      <c r="H7" s="117">
        <v>4</v>
      </c>
      <c r="I7" s="117">
        <v>32330</v>
      </c>
      <c r="J7" s="117">
        <v>0</v>
      </c>
      <c r="K7" s="117">
        <v>9725</v>
      </c>
      <c r="L7" s="117">
        <v>61250</v>
      </c>
      <c r="M7" s="119">
        <v>91858</v>
      </c>
      <c r="N7" s="117">
        <v>26725</v>
      </c>
      <c r="O7" s="117">
        <v>55843</v>
      </c>
      <c r="P7" s="117">
        <v>32463</v>
      </c>
      <c r="Q7" s="117">
        <v>32305</v>
      </c>
      <c r="R7" s="117">
        <v>27422</v>
      </c>
      <c r="S7" s="117">
        <v>20547</v>
      </c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</row>
    <row r="8" spans="1:67" s="385" customFormat="1" ht="24" customHeight="1">
      <c r="A8" s="165">
        <v>2007</v>
      </c>
      <c r="B8" s="384">
        <v>202564</v>
      </c>
      <c r="C8" s="119">
        <v>98560</v>
      </c>
      <c r="D8" s="119">
        <v>104004</v>
      </c>
      <c r="E8" s="119">
        <v>0</v>
      </c>
      <c r="F8" s="117">
        <v>148</v>
      </c>
      <c r="G8" s="117">
        <v>202415</v>
      </c>
      <c r="H8" s="117">
        <v>1</v>
      </c>
      <c r="I8" s="117">
        <v>30759</v>
      </c>
      <c r="J8" s="117">
        <v>0</v>
      </c>
      <c r="K8" s="117">
        <v>3437</v>
      </c>
      <c r="L8" s="117">
        <v>66941</v>
      </c>
      <c r="M8" s="119">
        <v>101278</v>
      </c>
      <c r="N8" s="117">
        <v>27515</v>
      </c>
      <c r="O8" s="117">
        <v>57558</v>
      </c>
      <c r="P8" s="117">
        <v>33835</v>
      </c>
      <c r="Q8" s="117">
        <v>33388</v>
      </c>
      <c r="R8" s="117">
        <v>29375</v>
      </c>
      <c r="S8" s="117">
        <v>20893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</row>
    <row r="9" spans="1:67" s="385" customFormat="1" ht="24" customHeight="1">
      <c r="A9" s="165">
        <v>2008</v>
      </c>
      <c r="B9" s="384">
        <v>146086</v>
      </c>
      <c r="C9" s="119">
        <v>72227</v>
      </c>
      <c r="D9" s="119">
        <v>73859</v>
      </c>
      <c r="E9" s="119">
        <v>79</v>
      </c>
      <c r="F9" s="117">
        <v>159</v>
      </c>
      <c r="G9" s="117">
        <v>145845</v>
      </c>
      <c r="H9" s="117">
        <v>3</v>
      </c>
      <c r="I9" s="117">
        <v>21240</v>
      </c>
      <c r="J9" s="117">
        <v>139</v>
      </c>
      <c r="K9" s="117">
        <v>4311</v>
      </c>
      <c r="L9" s="117">
        <v>36658</v>
      </c>
      <c r="M9" s="119">
        <v>83497</v>
      </c>
      <c r="N9" s="117">
        <v>26765</v>
      </c>
      <c r="O9" s="117">
        <v>37348</v>
      </c>
      <c r="P9" s="117">
        <v>24847</v>
      </c>
      <c r="Q9" s="117">
        <v>22963</v>
      </c>
      <c r="R9" s="117">
        <v>20151</v>
      </c>
      <c r="S9" s="117">
        <v>14012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</row>
    <row r="10" spans="1:67" s="385" customFormat="1" ht="24" customHeight="1">
      <c r="A10" s="165">
        <v>2009</v>
      </c>
      <c r="B10" s="384">
        <v>108838</v>
      </c>
      <c r="C10" s="119">
        <v>54008</v>
      </c>
      <c r="D10" s="119">
        <v>54830</v>
      </c>
      <c r="E10" s="119">
        <v>116</v>
      </c>
      <c r="F10" s="117">
        <v>202</v>
      </c>
      <c r="G10" s="117">
        <v>108517</v>
      </c>
      <c r="H10" s="117">
        <v>3</v>
      </c>
      <c r="I10" s="117">
        <v>10688</v>
      </c>
      <c r="J10" s="117">
        <v>117</v>
      </c>
      <c r="K10" s="117">
        <v>5657</v>
      </c>
      <c r="L10" s="117">
        <v>18740</v>
      </c>
      <c r="M10" s="119">
        <v>73315</v>
      </c>
      <c r="N10" s="117">
        <v>18887</v>
      </c>
      <c r="O10" s="117">
        <v>27751</v>
      </c>
      <c r="P10" s="117">
        <v>18957</v>
      </c>
      <c r="Q10" s="117">
        <v>18076</v>
      </c>
      <c r="R10" s="117">
        <v>14681</v>
      </c>
      <c r="S10" s="117">
        <v>10486</v>
      </c>
      <c r="T10" s="106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</row>
    <row r="11" spans="1:67" s="388" customFormat="1" ht="24" customHeight="1">
      <c r="A11" s="165">
        <v>2010</v>
      </c>
      <c r="B11" s="384">
        <f>SUM(B13:B24)</f>
        <v>159097</v>
      </c>
      <c r="C11" s="384">
        <f>SUM(C13:C24)</f>
        <v>74079</v>
      </c>
      <c r="D11" s="384">
        <f>SUM(D13:D24)</f>
        <v>85018</v>
      </c>
      <c r="E11" s="384">
        <f>SUM(E13:E24)</f>
        <v>184</v>
      </c>
      <c r="F11" s="384">
        <f aca="true" t="shared" si="0" ref="F11:S11">SUM(F13:F24)</f>
        <v>184</v>
      </c>
      <c r="G11" s="384">
        <f t="shared" si="0"/>
        <v>158729</v>
      </c>
      <c r="H11" s="384">
        <f t="shared" si="0"/>
        <v>0</v>
      </c>
      <c r="I11" s="384">
        <f t="shared" si="0"/>
        <v>14859</v>
      </c>
      <c r="J11" s="384">
        <f t="shared" si="0"/>
        <v>132</v>
      </c>
      <c r="K11" s="384">
        <f t="shared" si="0"/>
        <v>7922</v>
      </c>
      <c r="L11" s="384">
        <f t="shared" si="0"/>
        <v>21056</v>
      </c>
      <c r="M11" s="384">
        <f t="shared" si="0"/>
        <v>114760</v>
      </c>
      <c r="N11" s="384">
        <f t="shared" si="0"/>
        <v>30097</v>
      </c>
      <c r="O11" s="384">
        <f t="shared" si="0"/>
        <v>34549</v>
      </c>
      <c r="P11" s="384">
        <f t="shared" si="0"/>
        <v>25843</v>
      </c>
      <c r="Q11" s="384">
        <f t="shared" si="0"/>
        <v>26284</v>
      </c>
      <c r="R11" s="384">
        <f t="shared" si="0"/>
        <v>24977</v>
      </c>
      <c r="S11" s="384">
        <f t="shared" si="0"/>
        <v>17347</v>
      </c>
      <c r="T11" s="386"/>
      <c r="U11" s="386"/>
      <c r="V11" s="386"/>
      <c r="W11" s="249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/>
      <c r="BN11" s="387"/>
      <c r="BO11" s="387"/>
    </row>
    <row r="12" spans="1:67" s="164" customFormat="1" ht="12" customHeight="1">
      <c r="A12" s="389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</row>
    <row r="13" spans="1:21" s="104" customFormat="1" ht="24" customHeight="1">
      <c r="A13" s="165" t="s">
        <v>402</v>
      </c>
      <c r="B13" s="390">
        <f>SUM(C13:D13)</f>
        <v>13164</v>
      </c>
      <c r="C13" s="119">
        <v>6165</v>
      </c>
      <c r="D13" s="119">
        <v>6999</v>
      </c>
      <c r="E13" s="119">
        <v>6</v>
      </c>
      <c r="F13" s="117">
        <v>16</v>
      </c>
      <c r="G13" s="117">
        <v>13142</v>
      </c>
      <c r="H13" s="117">
        <v>0</v>
      </c>
      <c r="I13" s="117">
        <v>1127</v>
      </c>
      <c r="J13" s="117">
        <v>17</v>
      </c>
      <c r="K13" s="117">
        <v>733</v>
      </c>
      <c r="L13" s="117">
        <v>1854</v>
      </c>
      <c r="M13" s="117">
        <v>9411</v>
      </c>
      <c r="N13" s="117">
        <v>2580</v>
      </c>
      <c r="O13" s="117">
        <v>2960</v>
      </c>
      <c r="P13" s="117">
        <v>2148</v>
      </c>
      <c r="Q13" s="117">
        <v>2390</v>
      </c>
      <c r="R13" s="117">
        <v>1847</v>
      </c>
      <c r="S13" s="117">
        <v>1239</v>
      </c>
      <c r="T13" s="106"/>
      <c r="U13" s="106"/>
    </row>
    <row r="14" spans="1:21" s="104" customFormat="1" ht="24" customHeight="1">
      <c r="A14" s="165" t="s">
        <v>403</v>
      </c>
      <c r="B14" s="390">
        <f aca="true" t="shared" si="1" ref="B14:B24">SUM(C14:D14)</f>
        <v>11929</v>
      </c>
      <c r="C14" s="119">
        <v>5582</v>
      </c>
      <c r="D14" s="119">
        <v>6347</v>
      </c>
      <c r="E14" s="119">
        <v>17</v>
      </c>
      <c r="F14" s="117">
        <v>17</v>
      </c>
      <c r="G14" s="117">
        <v>11895</v>
      </c>
      <c r="H14" s="117">
        <v>0</v>
      </c>
      <c r="I14" s="117">
        <v>1052</v>
      </c>
      <c r="J14" s="117">
        <v>15</v>
      </c>
      <c r="K14" s="117">
        <v>572</v>
      </c>
      <c r="L14" s="117">
        <v>1079</v>
      </c>
      <c r="M14" s="117">
        <v>9177</v>
      </c>
      <c r="N14" s="117">
        <v>1493</v>
      </c>
      <c r="O14" s="117">
        <v>2527</v>
      </c>
      <c r="P14" s="117">
        <v>1992</v>
      </c>
      <c r="Q14" s="117">
        <v>2037</v>
      </c>
      <c r="R14" s="117">
        <v>2224</v>
      </c>
      <c r="S14" s="117">
        <v>1656</v>
      </c>
      <c r="T14" s="106"/>
      <c r="U14" s="106"/>
    </row>
    <row r="15" spans="1:21" s="104" customFormat="1" ht="24" customHeight="1">
      <c r="A15" s="165" t="s">
        <v>404</v>
      </c>
      <c r="B15" s="390">
        <f t="shared" si="1"/>
        <v>14705</v>
      </c>
      <c r="C15" s="119">
        <v>6617</v>
      </c>
      <c r="D15" s="119">
        <v>8088</v>
      </c>
      <c r="E15" s="119">
        <v>33</v>
      </c>
      <c r="F15" s="117">
        <v>20</v>
      </c>
      <c r="G15" s="117">
        <v>14652</v>
      </c>
      <c r="H15" s="119">
        <v>0</v>
      </c>
      <c r="I15" s="117">
        <v>1469</v>
      </c>
      <c r="J15" s="117">
        <v>11</v>
      </c>
      <c r="K15" s="117">
        <v>678</v>
      </c>
      <c r="L15" s="117">
        <v>1073</v>
      </c>
      <c r="M15" s="117">
        <v>11421</v>
      </c>
      <c r="N15" s="117">
        <v>1393</v>
      </c>
      <c r="O15" s="117">
        <v>2563</v>
      </c>
      <c r="P15" s="117">
        <v>2312</v>
      </c>
      <c r="Q15" s="117">
        <v>2513</v>
      </c>
      <c r="R15" s="117">
        <v>3249</v>
      </c>
      <c r="S15" s="117">
        <v>2675</v>
      </c>
      <c r="T15" s="106"/>
      <c r="U15" s="106"/>
    </row>
    <row r="16" spans="1:21" s="104" customFormat="1" ht="24" customHeight="1">
      <c r="A16" s="165" t="s">
        <v>405</v>
      </c>
      <c r="B16" s="390">
        <f t="shared" si="1"/>
        <v>12744</v>
      </c>
      <c r="C16" s="119">
        <v>5868</v>
      </c>
      <c r="D16" s="119">
        <v>6876</v>
      </c>
      <c r="E16" s="119">
        <v>14</v>
      </c>
      <c r="F16" s="117">
        <v>31</v>
      </c>
      <c r="G16" s="117">
        <v>12699</v>
      </c>
      <c r="H16" s="117">
        <v>0</v>
      </c>
      <c r="I16" s="117">
        <v>1276</v>
      </c>
      <c r="J16" s="117">
        <v>6</v>
      </c>
      <c r="K16" s="117">
        <v>606</v>
      </c>
      <c r="L16" s="117">
        <v>1178</v>
      </c>
      <c r="M16" s="117">
        <v>9633</v>
      </c>
      <c r="N16" s="117">
        <v>1744</v>
      </c>
      <c r="O16" s="117">
        <v>2505</v>
      </c>
      <c r="P16" s="117">
        <v>2162</v>
      </c>
      <c r="Q16" s="117">
        <v>2133</v>
      </c>
      <c r="R16" s="117">
        <v>2344</v>
      </c>
      <c r="S16" s="117">
        <v>1856</v>
      </c>
      <c r="T16" s="106"/>
      <c r="U16" s="106"/>
    </row>
    <row r="17" spans="1:21" s="104" customFormat="1" ht="24" customHeight="1">
      <c r="A17" s="165" t="s">
        <v>90</v>
      </c>
      <c r="B17" s="390">
        <f t="shared" si="1"/>
        <v>13098</v>
      </c>
      <c r="C17" s="119">
        <v>6079</v>
      </c>
      <c r="D17" s="119">
        <v>7019</v>
      </c>
      <c r="E17" s="119">
        <v>13</v>
      </c>
      <c r="F17" s="117">
        <v>16</v>
      </c>
      <c r="G17" s="117">
        <v>13069</v>
      </c>
      <c r="H17" s="119">
        <v>0</v>
      </c>
      <c r="I17" s="117">
        <v>1327</v>
      </c>
      <c r="J17" s="117">
        <v>10</v>
      </c>
      <c r="K17" s="117">
        <v>696</v>
      </c>
      <c r="L17" s="117">
        <v>1504</v>
      </c>
      <c r="M17" s="117">
        <v>9532</v>
      </c>
      <c r="N17" s="117">
        <v>2549</v>
      </c>
      <c r="O17" s="117">
        <v>3086</v>
      </c>
      <c r="P17" s="117">
        <v>2033</v>
      </c>
      <c r="Q17" s="117">
        <v>2053</v>
      </c>
      <c r="R17" s="117">
        <v>1999</v>
      </c>
      <c r="S17" s="117">
        <v>1378</v>
      </c>
      <c r="T17" s="106"/>
      <c r="U17" s="106"/>
    </row>
    <row r="18" spans="1:21" s="104" customFormat="1" ht="24" customHeight="1">
      <c r="A18" s="165" t="s">
        <v>91</v>
      </c>
      <c r="B18" s="390">
        <f t="shared" si="1"/>
        <v>15786</v>
      </c>
      <c r="C18" s="119">
        <v>7333</v>
      </c>
      <c r="D18" s="119">
        <v>8453</v>
      </c>
      <c r="E18" s="119">
        <v>16</v>
      </c>
      <c r="F18" s="117">
        <v>14</v>
      </c>
      <c r="G18" s="117">
        <v>15756</v>
      </c>
      <c r="H18" s="119">
        <v>0</v>
      </c>
      <c r="I18" s="117">
        <v>1436</v>
      </c>
      <c r="J18" s="117">
        <v>12</v>
      </c>
      <c r="K18" s="117">
        <v>850</v>
      </c>
      <c r="L18" s="117">
        <v>2702</v>
      </c>
      <c r="M18" s="117">
        <v>10756</v>
      </c>
      <c r="N18" s="117">
        <v>4042</v>
      </c>
      <c r="O18" s="117">
        <v>3676</v>
      </c>
      <c r="P18" s="117">
        <v>2341</v>
      </c>
      <c r="Q18" s="117">
        <v>2455</v>
      </c>
      <c r="R18" s="117">
        <v>1984</v>
      </c>
      <c r="S18" s="117">
        <v>1288</v>
      </c>
      <c r="T18" s="106"/>
      <c r="U18" s="106"/>
    </row>
    <row r="19" spans="1:21" s="104" customFormat="1" ht="24" customHeight="1">
      <c r="A19" s="165" t="s">
        <v>92</v>
      </c>
      <c r="B19" s="390">
        <f t="shared" si="1"/>
        <v>15735</v>
      </c>
      <c r="C19" s="119">
        <v>7317</v>
      </c>
      <c r="D19" s="119">
        <v>8418</v>
      </c>
      <c r="E19" s="119">
        <v>22</v>
      </c>
      <c r="F19" s="117">
        <v>16</v>
      </c>
      <c r="G19" s="117">
        <v>15697</v>
      </c>
      <c r="H19" s="119">
        <v>0</v>
      </c>
      <c r="I19" s="117">
        <v>1461</v>
      </c>
      <c r="J19" s="117">
        <v>10</v>
      </c>
      <c r="K19" s="117">
        <v>875</v>
      </c>
      <c r="L19" s="117">
        <v>2648</v>
      </c>
      <c r="M19" s="117">
        <v>10703</v>
      </c>
      <c r="N19" s="117">
        <v>3599</v>
      </c>
      <c r="O19" s="117">
        <v>3645</v>
      </c>
      <c r="P19" s="117">
        <v>2534</v>
      </c>
      <c r="Q19" s="117">
        <v>2464</v>
      </c>
      <c r="R19" s="117">
        <v>2176</v>
      </c>
      <c r="S19" s="117">
        <v>1317</v>
      </c>
      <c r="T19" s="106"/>
      <c r="U19" s="106"/>
    </row>
    <row r="20" spans="1:21" s="104" customFormat="1" ht="24" customHeight="1">
      <c r="A20" s="165" t="s">
        <v>93</v>
      </c>
      <c r="B20" s="390">
        <f t="shared" si="1"/>
        <v>12561</v>
      </c>
      <c r="C20" s="119">
        <v>5790</v>
      </c>
      <c r="D20" s="119">
        <v>6771</v>
      </c>
      <c r="E20" s="119">
        <v>20</v>
      </c>
      <c r="F20" s="117">
        <v>7</v>
      </c>
      <c r="G20" s="117">
        <v>12534</v>
      </c>
      <c r="H20" s="119">
        <v>0</v>
      </c>
      <c r="I20" s="117">
        <v>1176</v>
      </c>
      <c r="J20" s="119">
        <v>8</v>
      </c>
      <c r="K20" s="117">
        <v>621</v>
      </c>
      <c r="L20" s="117">
        <v>1415</v>
      </c>
      <c r="M20" s="117">
        <v>9314</v>
      </c>
      <c r="N20" s="117">
        <v>1939</v>
      </c>
      <c r="O20" s="117">
        <v>3205</v>
      </c>
      <c r="P20" s="117">
        <v>2178</v>
      </c>
      <c r="Q20" s="117">
        <v>1925</v>
      </c>
      <c r="R20" s="117">
        <v>2051</v>
      </c>
      <c r="S20" s="117">
        <v>1263</v>
      </c>
      <c r="T20" s="106"/>
      <c r="U20" s="106"/>
    </row>
    <row r="21" spans="1:21" s="104" customFormat="1" ht="24" customHeight="1">
      <c r="A21" s="165" t="s">
        <v>94</v>
      </c>
      <c r="B21" s="390">
        <f t="shared" si="1"/>
        <v>10255</v>
      </c>
      <c r="C21" s="119">
        <v>4856</v>
      </c>
      <c r="D21" s="119">
        <v>5399</v>
      </c>
      <c r="E21" s="119">
        <v>17</v>
      </c>
      <c r="F21" s="117">
        <v>11</v>
      </c>
      <c r="G21" s="117">
        <v>10227</v>
      </c>
      <c r="H21" s="119">
        <v>0</v>
      </c>
      <c r="I21" s="117">
        <v>968</v>
      </c>
      <c r="J21" s="117">
        <v>9</v>
      </c>
      <c r="K21" s="117">
        <v>472</v>
      </c>
      <c r="L21" s="117">
        <v>951</v>
      </c>
      <c r="M21" s="117">
        <v>7827</v>
      </c>
      <c r="N21" s="117">
        <v>1222</v>
      </c>
      <c r="O21" s="117">
        <v>2152</v>
      </c>
      <c r="P21" s="117">
        <v>1804</v>
      </c>
      <c r="Q21" s="117">
        <v>1780</v>
      </c>
      <c r="R21" s="117">
        <v>1985</v>
      </c>
      <c r="S21" s="117">
        <v>1312</v>
      </c>
      <c r="T21" s="106"/>
      <c r="U21" s="106"/>
    </row>
    <row r="22" spans="1:21" s="104" customFormat="1" ht="24" customHeight="1">
      <c r="A22" s="165" t="s">
        <v>518</v>
      </c>
      <c r="B22" s="390">
        <f t="shared" si="1"/>
        <v>11562</v>
      </c>
      <c r="C22" s="119">
        <v>5501</v>
      </c>
      <c r="D22" s="119">
        <v>6061</v>
      </c>
      <c r="E22" s="119">
        <v>8</v>
      </c>
      <c r="F22" s="117">
        <v>12</v>
      </c>
      <c r="G22" s="117">
        <v>11542</v>
      </c>
      <c r="H22" s="119">
        <v>0</v>
      </c>
      <c r="I22" s="117">
        <v>1085</v>
      </c>
      <c r="J22" s="119">
        <v>10</v>
      </c>
      <c r="K22" s="117">
        <v>553</v>
      </c>
      <c r="L22" s="117">
        <v>1366</v>
      </c>
      <c r="M22" s="117">
        <v>8528</v>
      </c>
      <c r="N22" s="117">
        <v>1882</v>
      </c>
      <c r="O22" s="117">
        <v>2491</v>
      </c>
      <c r="P22" s="117">
        <v>1939</v>
      </c>
      <c r="Q22" s="117">
        <v>1909</v>
      </c>
      <c r="R22" s="117">
        <v>1944</v>
      </c>
      <c r="S22" s="117">
        <v>1397</v>
      </c>
      <c r="T22" s="106"/>
      <c r="U22" s="106"/>
    </row>
    <row r="23" spans="1:21" s="104" customFormat="1" ht="24" customHeight="1">
      <c r="A23" s="165" t="s">
        <v>519</v>
      </c>
      <c r="B23" s="390">
        <f t="shared" si="1"/>
        <v>13084</v>
      </c>
      <c r="C23" s="119">
        <v>6166</v>
      </c>
      <c r="D23" s="119">
        <v>6918</v>
      </c>
      <c r="E23" s="119">
        <v>12</v>
      </c>
      <c r="F23" s="117">
        <v>10</v>
      </c>
      <c r="G23" s="117">
        <v>13062</v>
      </c>
      <c r="H23" s="119">
        <v>0</v>
      </c>
      <c r="I23" s="117">
        <v>1180</v>
      </c>
      <c r="J23" s="117">
        <v>10</v>
      </c>
      <c r="K23" s="117">
        <v>577</v>
      </c>
      <c r="L23" s="117">
        <v>2223</v>
      </c>
      <c r="M23" s="117">
        <v>9072</v>
      </c>
      <c r="N23" s="117">
        <v>3210</v>
      </c>
      <c r="O23" s="117">
        <v>2879</v>
      </c>
      <c r="P23" s="117">
        <v>2210</v>
      </c>
      <c r="Q23" s="117">
        <v>2202</v>
      </c>
      <c r="R23" s="117">
        <v>1609</v>
      </c>
      <c r="S23" s="117">
        <v>974</v>
      </c>
      <c r="T23" s="106"/>
      <c r="U23" s="106"/>
    </row>
    <row r="24" spans="1:21" s="104" customFormat="1" ht="24" customHeight="1">
      <c r="A24" s="173" t="s">
        <v>520</v>
      </c>
      <c r="B24" s="391">
        <f t="shared" si="1"/>
        <v>14474</v>
      </c>
      <c r="C24" s="324">
        <v>6805</v>
      </c>
      <c r="D24" s="324">
        <v>7669</v>
      </c>
      <c r="E24" s="324">
        <v>6</v>
      </c>
      <c r="F24" s="131">
        <v>14</v>
      </c>
      <c r="G24" s="131">
        <v>14454</v>
      </c>
      <c r="H24" s="324">
        <v>0</v>
      </c>
      <c r="I24" s="131">
        <v>1302</v>
      </c>
      <c r="J24" s="131">
        <v>14</v>
      </c>
      <c r="K24" s="131">
        <v>689</v>
      </c>
      <c r="L24" s="131">
        <v>3063</v>
      </c>
      <c r="M24" s="131">
        <v>9386</v>
      </c>
      <c r="N24" s="131">
        <v>4444</v>
      </c>
      <c r="O24" s="131">
        <v>2860</v>
      </c>
      <c r="P24" s="131">
        <v>2190</v>
      </c>
      <c r="Q24" s="131">
        <v>2423</v>
      </c>
      <c r="R24" s="131">
        <v>1565</v>
      </c>
      <c r="S24" s="131">
        <v>992</v>
      </c>
      <c r="T24" s="106"/>
      <c r="U24" s="106"/>
    </row>
    <row r="25" spans="1:67" ht="19.5" customHeight="1">
      <c r="A25" s="27" t="s">
        <v>621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</row>
    <row r="26" spans="2:67" ht="13.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</row>
    <row r="27" spans="2:67" ht="13.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</row>
    <row r="28" spans="2:67" ht="13.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</row>
    <row r="29" spans="2:67" ht="13.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</row>
    <row r="30" spans="2:67" ht="13.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</row>
    <row r="31" spans="2:67" ht="13.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</row>
  </sheetData>
  <sheetProtection/>
  <mergeCells count="6">
    <mergeCell ref="A4:A5"/>
    <mergeCell ref="B4:B5"/>
    <mergeCell ref="C4:D4"/>
    <mergeCell ref="E4:H4"/>
    <mergeCell ref="I4:M4"/>
    <mergeCell ref="N4:S4"/>
  </mergeCells>
  <printOptions/>
  <pageMargins left="0.28" right="0.17" top="0.75" bottom="0.67" header="0.5" footer="0.5"/>
  <pageSetup horizontalDpi="300" verticalDpi="300" orientation="landscape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P73"/>
  <sheetViews>
    <sheetView tabSelected="1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38" sqref="M38"/>
    </sheetView>
  </sheetViews>
  <sheetFormatPr defaultColWidth="8.88671875" defaultRowHeight="13.5"/>
  <cols>
    <col min="1" max="1" width="11.99609375" style="395" customWidth="1"/>
    <col min="2" max="2" width="11.4453125" style="83" customWidth="1"/>
    <col min="3" max="3" width="9.99609375" style="83" customWidth="1"/>
    <col min="4" max="4" width="10.10546875" style="83" customWidth="1"/>
    <col min="5" max="5" width="9.77734375" style="83" customWidth="1"/>
    <col min="6" max="6" width="11.99609375" style="83" customWidth="1"/>
    <col min="7" max="7" width="11.99609375" style="395" customWidth="1"/>
    <col min="8" max="8" width="10.3359375" style="395" customWidth="1"/>
    <col min="9" max="9" width="10.21484375" style="395" customWidth="1"/>
    <col min="10" max="11" width="10.77734375" style="393" customWidth="1"/>
    <col min="12" max="12" width="11.99609375" style="393" customWidth="1"/>
    <col min="13" max="16384" width="8.88671875" style="395" customWidth="1"/>
  </cols>
  <sheetData>
    <row r="1" spans="1:68" ht="23.25" customHeight="1">
      <c r="A1" s="394" t="s">
        <v>9</v>
      </c>
      <c r="B1" s="396" t="s">
        <v>576</v>
      </c>
      <c r="C1" s="397"/>
      <c r="D1" s="397"/>
      <c r="E1" s="397"/>
      <c r="G1" s="392"/>
      <c r="H1" s="392"/>
      <c r="I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</row>
    <row r="2" spans="1:68" ht="13.5">
      <c r="A2" s="394" t="s">
        <v>9</v>
      </c>
      <c r="F2" s="255" t="s">
        <v>9</v>
      </c>
      <c r="G2" s="394" t="s">
        <v>9</v>
      </c>
      <c r="H2" s="394" t="s">
        <v>9</v>
      </c>
      <c r="I2" s="394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</row>
    <row r="3" spans="1:68" s="27" customFormat="1" ht="20.25" customHeight="1">
      <c r="A3" s="30" t="s">
        <v>250</v>
      </c>
      <c r="B3" s="83"/>
      <c r="C3" s="83"/>
      <c r="D3" s="83"/>
      <c r="E3" s="83"/>
      <c r="F3" s="83"/>
      <c r="G3" s="29"/>
      <c r="H3" s="29"/>
      <c r="I3" s="29"/>
      <c r="J3" s="364"/>
      <c r="K3" s="364"/>
      <c r="L3" s="364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</row>
    <row r="4" spans="1:68" s="27" customFormat="1" ht="16.5" customHeight="1">
      <c r="A4" s="526" t="s">
        <v>544</v>
      </c>
      <c r="B4" s="604" t="s">
        <v>545</v>
      </c>
      <c r="C4" s="398"/>
      <c r="D4" s="398"/>
      <c r="E4" s="398"/>
      <c r="F4" s="398"/>
      <c r="G4" s="399"/>
      <c r="H4" s="399"/>
      <c r="I4" s="399"/>
      <c r="J4" s="618" t="s">
        <v>546</v>
      </c>
      <c r="K4" s="619" t="s">
        <v>622</v>
      </c>
      <c r="L4" s="622" t="s">
        <v>547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58"/>
      <c r="BN4" s="58"/>
      <c r="BO4" s="58"/>
      <c r="BP4" s="58"/>
    </row>
    <row r="5" spans="1:68" s="27" customFormat="1" ht="21" customHeight="1">
      <c r="A5" s="526"/>
      <c r="B5" s="605"/>
      <c r="C5" s="536" t="s">
        <v>548</v>
      </c>
      <c r="D5" s="514"/>
      <c r="E5" s="514"/>
      <c r="F5" s="532" t="s">
        <v>549</v>
      </c>
      <c r="G5" s="533"/>
      <c r="H5" s="533"/>
      <c r="I5" s="590"/>
      <c r="J5" s="618"/>
      <c r="K5" s="620"/>
      <c r="L5" s="622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</row>
    <row r="6" spans="1:68" s="27" customFormat="1" ht="20.25" customHeight="1">
      <c r="A6" s="526"/>
      <c r="B6" s="605"/>
      <c r="C6" s="400" t="s">
        <v>9</v>
      </c>
      <c r="D6" s="351" t="s">
        <v>251</v>
      </c>
      <c r="E6" s="351" t="s">
        <v>252</v>
      </c>
      <c r="F6" s="401"/>
      <c r="G6" s="34" t="s">
        <v>550</v>
      </c>
      <c r="H6" s="34" t="s">
        <v>253</v>
      </c>
      <c r="I6" s="34" t="s">
        <v>623</v>
      </c>
      <c r="J6" s="618"/>
      <c r="K6" s="621"/>
      <c r="L6" s="622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</row>
    <row r="7" spans="1:68" s="27" customFormat="1" ht="14.25" customHeight="1">
      <c r="A7" s="87"/>
      <c r="B7" s="402"/>
      <c r="C7" s="90"/>
      <c r="D7" s="403"/>
      <c r="E7" s="403"/>
      <c r="F7" s="50"/>
      <c r="G7" s="36"/>
      <c r="H7" s="36"/>
      <c r="I7" s="36"/>
      <c r="J7" s="404"/>
      <c r="K7" s="404"/>
      <c r="L7" s="404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</row>
    <row r="8" spans="1:68" s="27" customFormat="1" ht="20.25" customHeight="1">
      <c r="A8" s="87"/>
      <c r="B8" s="534" t="s">
        <v>551</v>
      </c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</row>
    <row r="9" spans="1:68" s="27" customFormat="1" ht="18" customHeight="1">
      <c r="A9" s="87" t="s">
        <v>29</v>
      </c>
      <c r="B9" s="405">
        <v>2023</v>
      </c>
      <c r="C9" s="90">
        <v>1233.25</v>
      </c>
      <c r="D9" s="406">
        <v>1180.75</v>
      </c>
      <c r="E9" s="407">
        <v>52</v>
      </c>
      <c r="F9" s="50">
        <v>789.5</v>
      </c>
      <c r="G9" s="407">
        <v>364</v>
      </c>
      <c r="H9" s="407">
        <v>221</v>
      </c>
      <c r="I9" s="407">
        <v>205</v>
      </c>
      <c r="J9" s="408">
        <v>60.96144340088977</v>
      </c>
      <c r="K9" s="408">
        <v>58.4</v>
      </c>
      <c r="L9" s="408">
        <v>4.236772754915872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</row>
    <row r="10" spans="1:68" s="38" customFormat="1" ht="18" customHeight="1">
      <c r="A10" s="44" t="s">
        <v>244</v>
      </c>
      <c r="B10" s="50">
        <v>2028</v>
      </c>
      <c r="C10" s="50">
        <v>1218.25</v>
      </c>
      <c r="D10" s="50">
        <v>1172.5</v>
      </c>
      <c r="E10" s="407">
        <v>45</v>
      </c>
      <c r="F10" s="50">
        <v>810</v>
      </c>
      <c r="G10" s="407">
        <v>361</v>
      </c>
      <c r="H10" s="407">
        <v>233</v>
      </c>
      <c r="I10" s="407">
        <v>216</v>
      </c>
      <c r="J10" s="357">
        <v>60.07149901380671</v>
      </c>
      <c r="K10" s="357">
        <v>57.8</v>
      </c>
      <c r="L10" s="357">
        <v>3.7143443463985224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</row>
    <row r="11" spans="1:68" s="38" customFormat="1" ht="18" customHeight="1">
      <c r="A11" s="44" t="s">
        <v>284</v>
      </c>
      <c r="B11" s="50">
        <v>2023</v>
      </c>
      <c r="C11" s="50">
        <v>1200</v>
      </c>
      <c r="D11" s="50">
        <v>1157.25</v>
      </c>
      <c r="E11" s="407">
        <v>43</v>
      </c>
      <c r="F11" s="50">
        <v>823</v>
      </c>
      <c r="G11" s="407">
        <v>374</v>
      </c>
      <c r="H11" s="407">
        <v>229</v>
      </c>
      <c r="I11" s="407">
        <v>220</v>
      </c>
      <c r="J11" s="357">
        <v>59.31784478497282</v>
      </c>
      <c r="K11" s="357">
        <v>57.2</v>
      </c>
      <c r="L11" s="357">
        <v>3.6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</row>
    <row r="12" spans="1:68" s="38" customFormat="1" ht="18" customHeight="1">
      <c r="A12" s="44" t="s">
        <v>283</v>
      </c>
      <c r="B12" s="50">
        <v>2022.25</v>
      </c>
      <c r="C12" s="50">
        <v>1185</v>
      </c>
      <c r="D12" s="50">
        <v>1141.5</v>
      </c>
      <c r="E12" s="407">
        <v>43</v>
      </c>
      <c r="F12" s="50">
        <v>837</v>
      </c>
      <c r="G12" s="407">
        <v>391</v>
      </c>
      <c r="H12" s="407">
        <v>229</v>
      </c>
      <c r="I12" s="407">
        <v>217</v>
      </c>
      <c r="J12" s="358">
        <v>58.598096179997526</v>
      </c>
      <c r="K12" s="358">
        <v>56.5</v>
      </c>
      <c r="L12" s="358">
        <v>3.649789029535865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</row>
    <row r="13" spans="1:68" s="38" customFormat="1" ht="18" customHeight="1">
      <c r="A13" s="44" t="s">
        <v>646</v>
      </c>
      <c r="B13" s="50">
        <v>2035.25</v>
      </c>
      <c r="C13" s="50">
        <v>1199.75</v>
      </c>
      <c r="D13" s="50">
        <v>1147.75</v>
      </c>
      <c r="E13" s="407">
        <v>52</v>
      </c>
      <c r="F13" s="50">
        <v>835.25</v>
      </c>
      <c r="G13" s="407">
        <v>393</v>
      </c>
      <c r="H13" s="407">
        <v>237</v>
      </c>
      <c r="I13" s="407">
        <v>205</v>
      </c>
      <c r="J13" s="358">
        <v>59</v>
      </c>
      <c r="K13" s="358">
        <v>56.4</v>
      </c>
      <c r="L13" s="358">
        <v>4.334236299229006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</row>
    <row r="14" spans="1:68" s="38" customFormat="1" ht="18" customHeight="1">
      <c r="A14" s="44" t="s">
        <v>717</v>
      </c>
      <c r="B14" s="50">
        <f aca="true" t="shared" si="0" ref="B14:I14">AVERAGE(B16:B19)</f>
        <v>2050.25</v>
      </c>
      <c r="C14" s="50">
        <f t="shared" si="0"/>
        <v>1218.25</v>
      </c>
      <c r="D14" s="50">
        <f t="shared" si="0"/>
        <v>1169</v>
      </c>
      <c r="E14" s="50">
        <f t="shared" si="0"/>
        <v>49</v>
      </c>
      <c r="F14" s="50">
        <f t="shared" si="0"/>
        <v>832</v>
      </c>
      <c r="G14" s="50">
        <f t="shared" si="0"/>
        <v>381.75</v>
      </c>
      <c r="H14" s="50">
        <f t="shared" si="0"/>
        <v>236.75</v>
      </c>
      <c r="I14" s="50">
        <f t="shared" si="0"/>
        <v>213.5</v>
      </c>
      <c r="J14" s="358">
        <f>C14/B14*100</f>
        <v>59.41958297768565</v>
      </c>
      <c r="K14" s="358">
        <f>D14/B14*100</f>
        <v>57.01743689793928</v>
      </c>
      <c r="L14" s="358">
        <v>4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</row>
    <row r="15" spans="1:12" s="27" customFormat="1" ht="12" customHeight="1">
      <c r="A15" s="409" t="s">
        <v>9</v>
      </c>
      <c r="B15" s="410"/>
      <c r="C15" s="50"/>
      <c r="D15" s="410"/>
      <c r="E15" s="410"/>
      <c r="F15" s="410"/>
      <c r="G15" s="410"/>
      <c r="H15" s="410"/>
      <c r="I15" s="410"/>
      <c r="J15" s="358"/>
      <c r="K15" s="358"/>
      <c r="L15" s="358"/>
    </row>
    <row r="16" spans="1:12" s="27" customFormat="1" ht="18" customHeight="1">
      <c r="A16" s="298" t="s">
        <v>777</v>
      </c>
      <c r="B16" s="407">
        <v>2046</v>
      </c>
      <c r="C16" s="407">
        <v>1209</v>
      </c>
      <c r="D16" s="179">
        <v>1146</v>
      </c>
      <c r="E16" s="407">
        <v>62</v>
      </c>
      <c r="F16" s="407">
        <v>837</v>
      </c>
      <c r="G16" s="407">
        <v>389</v>
      </c>
      <c r="H16" s="407">
        <v>233</v>
      </c>
      <c r="I16" s="407">
        <v>215</v>
      </c>
      <c r="J16" s="411">
        <v>59.1</v>
      </c>
      <c r="K16" s="411">
        <v>56</v>
      </c>
      <c r="L16" s="411">
        <v>5.2</v>
      </c>
    </row>
    <row r="17" spans="1:12" s="27" customFormat="1" ht="18" customHeight="1">
      <c r="A17" s="44" t="s">
        <v>254</v>
      </c>
      <c r="B17" s="407">
        <v>2049</v>
      </c>
      <c r="C17" s="407">
        <v>1231</v>
      </c>
      <c r="D17" s="179">
        <v>1187</v>
      </c>
      <c r="E17" s="407">
        <v>44</v>
      </c>
      <c r="F17" s="407">
        <v>818</v>
      </c>
      <c r="G17" s="407">
        <v>375</v>
      </c>
      <c r="H17" s="407">
        <v>237</v>
      </c>
      <c r="I17" s="407">
        <v>206</v>
      </c>
      <c r="J17" s="411">
        <v>60.1</v>
      </c>
      <c r="K17" s="411">
        <v>57.9</v>
      </c>
      <c r="L17" s="411">
        <v>3.6</v>
      </c>
    </row>
    <row r="18" spans="1:12" s="27" customFormat="1" ht="18" customHeight="1">
      <c r="A18" s="44" t="s">
        <v>255</v>
      </c>
      <c r="B18" s="407">
        <v>2052</v>
      </c>
      <c r="C18" s="407">
        <v>1217</v>
      </c>
      <c r="D18" s="179">
        <v>1172</v>
      </c>
      <c r="E18" s="407">
        <v>45</v>
      </c>
      <c r="F18" s="407">
        <v>835</v>
      </c>
      <c r="G18" s="407">
        <v>382</v>
      </c>
      <c r="H18" s="407">
        <v>239</v>
      </c>
      <c r="I18" s="407">
        <v>214</v>
      </c>
      <c r="J18" s="411">
        <v>59.3</v>
      </c>
      <c r="K18" s="411">
        <v>57.1</v>
      </c>
      <c r="L18" s="411">
        <v>3.7</v>
      </c>
    </row>
    <row r="19" spans="1:12" s="27" customFormat="1" ht="18" customHeight="1">
      <c r="A19" s="44" t="s">
        <v>256</v>
      </c>
      <c r="B19" s="407">
        <v>2054</v>
      </c>
      <c r="C19" s="407">
        <v>1216</v>
      </c>
      <c r="D19" s="179">
        <v>1171</v>
      </c>
      <c r="E19" s="407">
        <v>45</v>
      </c>
      <c r="F19" s="407">
        <v>838</v>
      </c>
      <c r="G19" s="407">
        <v>381</v>
      </c>
      <c r="H19" s="407">
        <v>238</v>
      </c>
      <c r="I19" s="407">
        <v>219</v>
      </c>
      <c r="J19" s="411">
        <v>59.2</v>
      </c>
      <c r="K19" s="411">
        <v>57</v>
      </c>
      <c r="L19" s="411">
        <v>3.7</v>
      </c>
    </row>
    <row r="20" spans="1:68" s="27" customFormat="1" ht="9.75" customHeight="1">
      <c r="A20" s="87"/>
      <c r="B20" s="412"/>
      <c r="C20" s="90"/>
      <c r="D20" s="406"/>
      <c r="E20" s="406"/>
      <c r="F20" s="50"/>
      <c r="G20" s="406"/>
      <c r="H20" s="406"/>
      <c r="I20" s="406"/>
      <c r="J20" s="408"/>
      <c r="K20" s="408"/>
      <c r="L20" s="34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27" customFormat="1" ht="20.25" customHeight="1">
      <c r="A21" s="87"/>
      <c r="B21" s="534" t="s">
        <v>552</v>
      </c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27" customFormat="1" ht="18" customHeight="1">
      <c r="A22" s="87" t="s">
        <v>29</v>
      </c>
      <c r="B22" s="405">
        <v>977.25</v>
      </c>
      <c r="C22" s="90">
        <v>702.5</v>
      </c>
      <c r="D22" s="406">
        <v>669.75</v>
      </c>
      <c r="E22" s="407">
        <v>33</v>
      </c>
      <c r="F22" s="50">
        <v>274.75</v>
      </c>
      <c r="G22" s="180">
        <v>8.75</v>
      </c>
      <c r="H22" s="180">
        <v>120</v>
      </c>
      <c r="I22" s="180">
        <v>145.5</v>
      </c>
      <c r="J22" s="408">
        <v>71.88539268355078</v>
      </c>
      <c r="K22" s="408">
        <v>68.5</v>
      </c>
      <c r="L22" s="347">
        <v>4.661921708185053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8" customFormat="1" ht="18" customHeight="1">
      <c r="A23" s="44" t="s">
        <v>244</v>
      </c>
      <c r="B23" s="50">
        <v>981.75</v>
      </c>
      <c r="C23" s="50">
        <v>696.25</v>
      </c>
      <c r="D23" s="50">
        <v>666</v>
      </c>
      <c r="E23" s="407">
        <v>30</v>
      </c>
      <c r="F23" s="50">
        <v>285</v>
      </c>
      <c r="G23" s="180">
        <v>6.25</v>
      </c>
      <c r="H23" s="180">
        <v>126.5</v>
      </c>
      <c r="I23" s="180">
        <v>152.75</v>
      </c>
      <c r="J23" s="357">
        <v>70.91927680162974</v>
      </c>
      <c r="K23" s="357">
        <v>67.8</v>
      </c>
      <c r="L23" s="347">
        <v>4.4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</row>
    <row r="24" spans="1:68" s="38" customFormat="1" ht="18" customHeight="1">
      <c r="A24" s="44" t="s">
        <v>284</v>
      </c>
      <c r="B24" s="50">
        <v>979.75</v>
      </c>
      <c r="C24" s="50">
        <v>689.75</v>
      </c>
      <c r="D24" s="50">
        <v>664</v>
      </c>
      <c r="E24" s="407">
        <v>26</v>
      </c>
      <c r="F24" s="50">
        <v>290.25</v>
      </c>
      <c r="G24" s="50">
        <v>9.5</v>
      </c>
      <c r="H24" s="45">
        <v>126.25</v>
      </c>
      <c r="I24" s="45">
        <v>154.5</v>
      </c>
      <c r="J24" s="357">
        <v>70.40061240112273</v>
      </c>
      <c r="K24" s="357">
        <v>67.7</v>
      </c>
      <c r="L24" s="347">
        <v>3.8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</row>
    <row r="25" spans="1:68" s="38" customFormat="1" ht="18" customHeight="1">
      <c r="A25" s="44" t="s">
        <v>283</v>
      </c>
      <c r="B25" s="50">
        <v>979.25</v>
      </c>
      <c r="C25" s="50">
        <v>690.5</v>
      </c>
      <c r="D25" s="50">
        <v>662</v>
      </c>
      <c r="E25" s="407">
        <v>28</v>
      </c>
      <c r="F25" s="50">
        <v>288.75</v>
      </c>
      <c r="G25" s="50">
        <v>10</v>
      </c>
      <c r="H25" s="50">
        <v>124.25</v>
      </c>
      <c r="I25" s="50">
        <v>154</v>
      </c>
      <c r="J25" s="358">
        <v>70.51314781720704</v>
      </c>
      <c r="K25" s="358">
        <v>67.6</v>
      </c>
      <c r="L25" s="347">
        <v>4.055032585083273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</row>
    <row r="26" spans="1:68" s="38" customFormat="1" ht="18" customHeight="1">
      <c r="A26" s="44" t="s">
        <v>646</v>
      </c>
      <c r="B26" s="50">
        <v>986.5</v>
      </c>
      <c r="C26" s="50">
        <v>700.75</v>
      </c>
      <c r="D26" s="50">
        <v>667.75</v>
      </c>
      <c r="E26" s="407">
        <v>33</v>
      </c>
      <c r="F26" s="50">
        <v>286.25</v>
      </c>
      <c r="G26" s="50">
        <v>11.25</v>
      </c>
      <c r="H26" s="50">
        <v>129</v>
      </c>
      <c r="I26" s="50">
        <v>146</v>
      </c>
      <c r="J26" s="358">
        <v>71.0339584389255</v>
      </c>
      <c r="K26" s="358">
        <v>67.7</v>
      </c>
      <c r="L26" s="347">
        <v>4.7092400998929715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</row>
    <row r="27" spans="1:68" s="38" customFormat="1" ht="18" customHeight="1">
      <c r="A27" s="44" t="s">
        <v>717</v>
      </c>
      <c r="B27" s="50">
        <f>AVERAGE(B29:B32)</f>
        <v>994.25</v>
      </c>
      <c r="C27" s="50">
        <f aca="true" t="shared" si="1" ref="C27:I27">AVERAGE(C29:C32)</f>
        <v>697.75</v>
      </c>
      <c r="D27" s="50">
        <f t="shared" si="1"/>
        <v>668.5</v>
      </c>
      <c r="E27" s="50">
        <v>29</v>
      </c>
      <c r="F27" s="50">
        <v>297</v>
      </c>
      <c r="G27" s="50">
        <f t="shared" si="1"/>
        <v>9.25</v>
      </c>
      <c r="H27" s="50">
        <f t="shared" si="1"/>
        <v>132.25</v>
      </c>
      <c r="I27" s="50">
        <f t="shared" si="1"/>
        <v>154.75</v>
      </c>
      <c r="J27" s="358">
        <f>C27/B27*100</f>
        <v>70.17852652753331</v>
      </c>
      <c r="K27" s="358">
        <f>D27/B27*100</f>
        <v>67.236610510435</v>
      </c>
      <c r="L27" s="358">
        <v>4.2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</row>
    <row r="28" spans="1:12" s="27" customFormat="1" ht="12" customHeight="1">
      <c r="A28" s="409" t="s">
        <v>9</v>
      </c>
      <c r="B28" s="410"/>
      <c r="C28" s="50"/>
      <c r="D28" s="410"/>
      <c r="E28" s="410"/>
      <c r="F28" s="410"/>
      <c r="G28" s="413"/>
      <c r="H28" s="413"/>
      <c r="I28" s="413"/>
      <c r="J28" s="358"/>
      <c r="K28" s="358"/>
      <c r="L28" s="358"/>
    </row>
    <row r="29" spans="1:12" s="27" customFormat="1" ht="16.5" customHeight="1">
      <c r="A29" s="298" t="s">
        <v>778</v>
      </c>
      <c r="B29" s="407">
        <v>992</v>
      </c>
      <c r="C29" s="407">
        <v>700</v>
      </c>
      <c r="D29" s="179">
        <v>662</v>
      </c>
      <c r="E29" s="407">
        <v>38</v>
      </c>
      <c r="F29" s="407">
        <v>292</v>
      </c>
      <c r="G29" s="179">
        <v>11</v>
      </c>
      <c r="H29" s="179">
        <v>128</v>
      </c>
      <c r="I29" s="71">
        <v>153</v>
      </c>
      <c r="J29" s="411">
        <v>70.5</v>
      </c>
      <c r="K29" s="411">
        <v>66.7</v>
      </c>
      <c r="L29" s="411">
        <v>5.4</v>
      </c>
    </row>
    <row r="30" spans="1:12" s="27" customFormat="1" ht="16.5" customHeight="1">
      <c r="A30" s="44" t="s">
        <v>254</v>
      </c>
      <c r="B30" s="407">
        <v>994</v>
      </c>
      <c r="C30" s="407">
        <v>702</v>
      </c>
      <c r="D30" s="179">
        <v>676</v>
      </c>
      <c r="E30" s="407">
        <v>27</v>
      </c>
      <c r="F30" s="407">
        <v>291</v>
      </c>
      <c r="G30" s="179">
        <v>9</v>
      </c>
      <c r="H30" s="179">
        <v>133</v>
      </c>
      <c r="I30" s="71">
        <v>149</v>
      </c>
      <c r="J30" s="411">
        <v>70.7</v>
      </c>
      <c r="K30" s="411">
        <v>68</v>
      </c>
      <c r="L30" s="411">
        <v>3.8</v>
      </c>
    </row>
    <row r="31" spans="1:12" s="27" customFormat="1" ht="16.5" customHeight="1">
      <c r="A31" s="44" t="s">
        <v>255</v>
      </c>
      <c r="B31" s="407">
        <v>995</v>
      </c>
      <c r="C31" s="407">
        <v>695</v>
      </c>
      <c r="D31" s="179">
        <v>667</v>
      </c>
      <c r="E31" s="407">
        <v>28</v>
      </c>
      <c r="F31" s="407">
        <v>300</v>
      </c>
      <c r="G31" s="71">
        <v>9</v>
      </c>
      <c r="H31" s="179">
        <v>135</v>
      </c>
      <c r="I31" s="71">
        <v>156</v>
      </c>
      <c r="J31" s="411">
        <v>69.8</v>
      </c>
      <c r="K31" s="411">
        <v>67</v>
      </c>
      <c r="L31" s="411">
        <v>4</v>
      </c>
    </row>
    <row r="32" spans="1:12" s="27" customFormat="1" ht="16.5" customHeight="1">
      <c r="A32" s="44" t="s">
        <v>256</v>
      </c>
      <c r="B32" s="407">
        <v>996</v>
      </c>
      <c r="C32" s="407">
        <v>694</v>
      </c>
      <c r="D32" s="179">
        <v>669</v>
      </c>
      <c r="E32" s="407">
        <v>25</v>
      </c>
      <c r="F32" s="407">
        <v>302</v>
      </c>
      <c r="G32" s="71">
        <v>8</v>
      </c>
      <c r="H32" s="179">
        <v>133</v>
      </c>
      <c r="I32" s="71">
        <v>161</v>
      </c>
      <c r="J32" s="411">
        <v>69.6</v>
      </c>
      <c r="K32" s="411">
        <v>67.1</v>
      </c>
      <c r="L32" s="411">
        <v>3.6</v>
      </c>
    </row>
    <row r="33" spans="1:68" s="27" customFormat="1" ht="11.25" customHeight="1">
      <c r="A33" s="87"/>
      <c r="B33" s="412"/>
      <c r="C33" s="90"/>
      <c r="D33" s="406"/>
      <c r="E33" s="406"/>
      <c r="F33" s="50"/>
      <c r="G33" s="371"/>
      <c r="H33" s="371"/>
      <c r="I33" s="371"/>
      <c r="J33" s="358"/>
      <c r="K33" s="358"/>
      <c r="L33" s="35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</row>
    <row r="34" spans="1:68" s="27" customFormat="1" ht="20.25" customHeight="1">
      <c r="A34" s="87"/>
      <c r="B34" s="534" t="s">
        <v>553</v>
      </c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</row>
    <row r="35" spans="1:68" s="27" customFormat="1" ht="17.25" customHeight="1">
      <c r="A35" s="87" t="s">
        <v>29</v>
      </c>
      <c r="B35" s="405">
        <v>1045.5</v>
      </c>
      <c r="C35" s="90">
        <v>530.5</v>
      </c>
      <c r="D35" s="406">
        <v>511</v>
      </c>
      <c r="E35" s="407">
        <v>20</v>
      </c>
      <c r="F35" s="50">
        <v>515</v>
      </c>
      <c r="G35" s="180">
        <v>354</v>
      </c>
      <c r="H35" s="180">
        <v>100.25</v>
      </c>
      <c r="I35" s="180">
        <v>60</v>
      </c>
      <c r="J35" s="408">
        <v>50.8</v>
      </c>
      <c r="K35" s="408">
        <v>48.9</v>
      </c>
      <c r="L35" s="347">
        <v>3.722902921771913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68" s="38" customFormat="1" ht="17.25" customHeight="1">
      <c r="A36" s="44" t="s">
        <v>244</v>
      </c>
      <c r="B36" s="50">
        <v>1046.5</v>
      </c>
      <c r="C36" s="50">
        <v>521.5</v>
      </c>
      <c r="D36" s="50">
        <v>507</v>
      </c>
      <c r="E36" s="407">
        <v>15</v>
      </c>
      <c r="F36" s="50">
        <v>525</v>
      </c>
      <c r="G36" s="180">
        <v>354.25</v>
      </c>
      <c r="H36" s="180">
        <v>106</v>
      </c>
      <c r="I36" s="180">
        <v>64.75</v>
      </c>
      <c r="J36" s="357">
        <v>49.83277591973244</v>
      </c>
      <c r="K36" s="357">
        <v>48.4</v>
      </c>
      <c r="L36" s="347">
        <v>2.924256951102589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</row>
    <row r="37" spans="1:68" s="38" customFormat="1" ht="17.25" customHeight="1">
      <c r="A37" s="44" t="s">
        <v>284</v>
      </c>
      <c r="B37" s="50">
        <v>1043</v>
      </c>
      <c r="C37" s="50">
        <v>510</v>
      </c>
      <c r="D37" s="50">
        <v>493.75</v>
      </c>
      <c r="E37" s="407">
        <v>17</v>
      </c>
      <c r="F37" s="50">
        <v>533.25</v>
      </c>
      <c r="G37" s="50">
        <v>364</v>
      </c>
      <c r="H37" s="45">
        <v>103</v>
      </c>
      <c r="I37" s="45">
        <v>66.25</v>
      </c>
      <c r="J37" s="357">
        <v>48.897411313518695</v>
      </c>
      <c r="K37" s="357">
        <v>47.3</v>
      </c>
      <c r="L37" s="347">
        <v>3.2352941176470593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</row>
    <row r="38" spans="1:68" s="38" customFormat="1" ht="17.25" customHeight="1">
      <c r="A38" s="44" t="s">
        <v>283</v>
      </c>
      <c r="B38" s="50">
        <v>1042.75</v>
      </c>
      <c r="C38" s="50">
        <v>494</v>
      </c>
      <c r="D38" s="50">
        <v>479</v>
      </c>
      <c r="E38" s="407">
        <v>15</v>
      </c>
      <c r="F38" s="50">
        <v>548.5</v>
      </c>
      <c r="G38" s="50">
        <v>380.25</v>
      </c>
      <c r="H38" s="50">
        <v>105</v>
      </c>
      <c r="I38" s="50">
        <v>62.75</v>
      </c>
      <c r="J38" s="358">
        <v>47.374730280508274</v>
      </c>
      <c r="K38" s="358">
        <v>46</v>
      </c>
      <c r="L38" s="347">
        <v>2.98582995951417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</row>
    <row r="39" spans="1:68" s="38" customFormat="1" ht="17.25" customHeight="1">
      <c r="A39" s="44" t="s">
        <v>646</v>
      </c>
      <c r="B39" s="50">
        <v>1049</v>
      </c>
      <c r="C39" s="50">
        <v>499</v>
      </c>
      <c r="D39" s="50">
        <v>480.25</v>
      </c>
      <c r="E39" s="407">
        <v>19</v>
      </c>
      <c r="F39" s="50">
        <v>549.25</v>
      </c>
      <c r="G39" s="50">
        <v>381</v>
      </c>
      <c r="H39" s="50">
        <v>108</v>
      </c>
      <c r="I39" s="50">
        <v>60</v>
      </c>
      <c r="J39" s="358">
        <v>47.61677788369877</v>
      </c>
      <c r="K39" s="358">
        <v>45.8</v>
      </c>
      <c r="L39" s="347">
        <v>3.8038038038038042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</row>
    <row r="40" spans="1:68" s="38" customFormat="1" ht="17.25" customHeight="1">
      <c r="A40" s="44" t="s">
        <v>717</v>
      </c>
      <c r="B40" s="50">
        <f>AVERAGE(B42:B45)</f>
        <v>1055.75</v>
      </c>
      <c r="C40" s="50">
        <f aca="true" t="shared" si="2" ref="C40:I40">AVERAGE(C42:C45)</f>
        <v>520.75</v>
      </c>
      <c r="D40" s="50">
        <f t="shared" si="2"/>
        <v>500.5</v>
      </c>
      <c r="E40" s="50">
        <f t="shared" si="2"/>
        <v>19.75</v>
      </c>
      <c r="F40" s="50">
        <v>535</v>
      </c>
      <c r="G40" s="50">
        <f t="shared" si="2"/>
        <v>372.75</v>
      </c>
      <c r="H40" s="50">
        <f t="shared" si="2"/>
        <v>105</v>
      </c>
      <c r="I40" s="50">
        <f t="shared" si="2"/>
        <v>58</v>
      </c>
      <c r="J40" s="347">
        <f>C40/B40*100</f>
        <v>49.325124319204356</v>
      </c>
      <c r="K40" s="347">
        <f>D40/B40*100</f>
        <v>47.40705659483779</v>
      </c>
      <c r="L40" s="347">
        <v>3.8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</row>
    <row r="41" spans="1:12" s="27" customFormat="1" ht="12" customHeight="1">
      <c r="A41" s="409" t="s">
        <v>9</v>
      </c>
      <c r="B41" s="410"/>
      <c r="C41" s="50"/>
      <c r="D41" s="410"/>
      <c r="E41" s="410"/>
      <c r="F41" s="410"/>
      <c r="G41" s="413"/>
      <c r="H41" s="413"/>
      <c r="I41" s="413"/>
      <c r="J41" s="347"/>
      <c r="K41" s="347"/>
      <c r="L41" s="358"/>
    </row>
    <row r="42" spans="1:12" s="27" customFormat="1" ht="18" customHeight="1">
      <c r="A42" s="298" t="s">
        <v>777</v>
      </c>
      <c r="B42" s="407">
        <v>1053</v>
      </c>
      <c r="C42" s="407">
        <v>509</v>
      </c>
      <c r="D42" s="179">
        <v>484</v>
      </c>
      <c r="E42" s="407">
        <v>25</v>
      </c>
      <c r="F42" s="407">
        <v>545</v>
      </c>
      <c r="G42" s="179">
        <v>379</v>
      </c>
      <c r="H42" s="179">
        <v>106</v>
      </c>
      <c r="I42" s="71">
        <v>60</v>
      </c>
      <c r="J42" s="411">
        <v>48.3</v>
      </c>
      <c r="K42" s="411">
        <v>46</v>
      </c>
      <c r="L42" s="411">
        <v>4.9</v>
      </c>
    </row>
    <row r="43" spans="1:12" s="27" customFormat="1" ht="18" customHeight="1">
      <c r="A43" s="44" t="s">
        <v>254</v>
      </c>
      <c r="B43" s="407">
        <v>1055</v>
      </c>
      <c r="C43" s="407">
        <v>529</v>
      </c>
      <c r="D43" s="179">
        <v>511</v>
      </c>
      <c r="E43" s="407">
        <v>17</v>
      </c>
      <c r="F43" s="407">
        <v>527</v>
      </c>
      <c r="G43" s="179">
        <v>366</v>
      </c>
      <c r="H43" s="179">
        <v>105</v>
      </c>
      <c r="I43" s="71">
        <v>56</v>
      </c>
      <c r="J43" s="411">
        <v>50.1</v>
      </c>
      <c r="K43" s="411">
        <v>48.4</v>
      </c>
      <c r="L43" s="411">
        <v>3.3</v>
      </c>
    </row>
    <row r="44" spans="1:12" s="27" customFormat="1" ht="18" customHeight="1">
      <c r="A44" s="44" t="s">
        <v>255</v>
      </c>
      <c r="B44" s="407">
        <v>1057</v>
      </c>
      <c r="C44" s="407">
        <v>522</v>
      </c>
      <c r="D44" s="179">
        <v>505</v>
      </c>
      <c r="E44" s="407">
        <v>17</v>
      </c>
      <c r="F44" s="407">
        <v>535</v>
      </c>
      <c r="G44" s="71">
        <v>373</v>
      </c>
      <c r="H44" s="179">
        <v>104</v>
      </c>
      <c r="I44" s="71">
        <v>58</v>
      </c>
      <c r="J44" s="411">
        <v>49.4</v>
      </c>
      <c r="K44" s="411">
        <v>47.8</v>
      </c>
      <c r="L44" s="411">
        <v>3.3</v>
      </c>
    </row>
    <row r="45" spans="1:12" s="27" customFormat="1" ht="18" customHeight="1">
      <c r="A45" s="44" t="s">
        <v>256</v>
      </c>
      <c r="B45" s="407">
        <v>1058</v>
      </c>
      <c r="C45" s="407">
        <v>523</v>
      </c>
      <c r="D45" s="179">
        <v>502</v>
      </c>
      <c r="E45" s="407">
        <v>20</v>
      </c>
      <c r="F45" s="407">
        <v>536</v>
      </c>
      <c r="G45" s="71">
        <v>373</v>
      </c>
      <c r="H45" s="179">
        <v>105</v>
      </c>
      <c r="I45" s="71">
        <v>58</v>
      </c>
      <c r="J45" s="411">
        <v>49.4</v>
      </c>
      <c r="K45" s="411">
        <v>47.5</v>
      </c>
      <c r="L45" s="411">
        <v>3.9</v>
      </c>
    </row>
    <row r="46" spans="1:12" s="73" customFormat="1" ht="7.5" customHeight="1">
      <c r="A46" s="52"/>
      <c r="B46" s="184"/>
      <c r="C46" s="56"/>
      <c r="D46" s="183"/>
      <c r="E46" s="183"/>
      <c r="F46" s="183"/>
      <c r="G46" s="414"/>
      <c r="H46" s="414"/>
      <c r="I46" s="414"/>
      <c r="J46" s="415"/>
      <c r="K46" s="415"/>
      <c r="L46" s="415"/>
    </row>
    <row r="47" spans="1:12" s="27" customFormat="1" ht="18.75" customHeight="1">
      <c r="A47" s="58" t="s">
        <v>624</v>
      </c>
      <c r="B47" s="83"/>
      <c r="C47" s="83"/>
      <c r="D47" s="83"/>
      <c r="E47" s="83"/>
      <c r="F47" s="83"/>
      <c r="G47" s="58" t="s">
        <v>9</v>
      </c>
      <c r="H47" s="29"/>
      <c r="I47" s="29"/>
      <c r="J47" s="366"/>
      <c r="K47" s="366"/>
      <c r="L47" s="366"/>
    </row>
    <row r="48" spans="1:12" s="27" customFormat="1" ht="13.5">
      <c r="A48" s="73" t="s">
        <v>554</v>
      </c>
      <c r="B48" s="50"/>
      <c r="C48" s="83"/>
      <c r="D48" s="83"/>
      <c r="E48" s="83"/>
      <c r="F48" s="83"/>
      <c r="J48" s="364"/>
      <c r="K48" s="364"/>
      <c r="L48" s="364"/>
    </row>
    <row r="49" spans="2:12" s="27" customFormat="1" ht="13.5">
      <c r="B49" s="83"/>
      <c r="C49" s="83"/>
      <c r="D49" s="83"/>
      <c r="E49" s="83"/>
      <c r="F49" s="83"/>
      <c r="J49" s="364"/>
      <c r="K49" s="364"/>
      <c r="L49" s="364"/>
    </row>
    <row r="50" spans="2:12" s="27" customFormat="1" ht="13.5">
      <c r="B50" s="83"/>
      <c r="C50" s="83"/>
      <c r="D50" s="83"/>
      <c r="E50" s="83"/>
      <c r="F50" s="83"/>
      <c r="J50" s="364"/>
      <c r="K50" s="364"/>
      <c r="L50" s="364"/>
    </row>
    <row r="51" spans="2:12" s="27" customFormat="1" ht="13.5">
      <c r="B51" s="83"/>
      <c r="C51" s="83"/>
      <c r="D51" s="83"/>
      <c r="E51" s="83"/>
      <c r="F51" s="83"/>
      <c r="J51" s="364"/>
      <c r="K51" s="364"/>
      <c r="L51" s="364"/>
    </row>
    <row r="52" spans="2:12" s="27" customFormat="1" ht="13.5">
      <c r="B52" s="83"/>
      <c r="C52" s="83"/>
      <c r="D52" s="83"/>
      <c r="E52" s="83"/>
      <c r="F52" s="83"/>
      <c r="J52" s="364"/>
      <c r="K52" s="364"/>
      <c r="L52" s="364"/>
    </row>
    <row r="53" spans="2:12" s="27" customFormat="1" ht="13.5">
      <c r="B53" s="83"/>
      <c r="C53" s="83"/>
      <c r="D53" s="83"/>
      <c r="E53" s="83"/>
      <c r="F53" s="83"/>
      <c r="J53" s="364"/>
      <c r="K53" s="364"/>
      <c r="L53" s="364"/>
    </row>
    <row r="54" spans="2:12" s="27" customFormat="1" ht="13.5">
      <c r="B54" s="83"/>
      <c r="C54" s="83"/>
      <c r="D54" s="83"/>
      <c r="E54" s="83"/>
      <c r="F54" s="83"/>
      <c r="J54" s="364"/>
      <c r="K54" s="364"/>
      <c r="L54" s="364"/>
    </row>
    <row r="55" spans="2:12" s="27" customFormat="1" ht="13.5">
      <c r="B55" s="83"/>
      <c r="C55" s="83"/>
      <c r="D55" s="83"/>
      <c r="E55" s="83"/>
      <c r="F55" s="83"/>
      <c r="J55" s="364"/>
      <c r="K55" s="364"/>
      <c r="L55" s="364"/>
    </row>
    <row r="56" spans="2:12" s="27" customFormat="1" ht="13.5">
      <c r="B56" s="83"/>
      <c r="C56" s="83"/>
      <c r="D56" s="83"/>
      <c r="E56" s="83"/>
      <c r="F56" s="83"/>
      <c r="J56" s="364"/>
      <c r="K56" s="364"/>
      <c r="L56" s="364"/>
    </row>
    <row r="57" spans="2:12" s="27" customFormat="1" ht="13.5">
      <c r="B57" s="83"/>
      <c r="C57" s="83"/>
      <c r="D57" s="83"/>
      <c r="E57" s="83"/>
      <c r="F57" s="83"/>
      <c r="J57" s="364"/>
      <c r="K57" s="364"/>
      <c r="L57" s="364"/>
    </row>
    <row r="58" spans="2:12" s="27" customFormat="1" ht="13.5">
      <c r="B58" s="83"/>
      <c r="C58" s="83"/>
      <c r="D58" s="83"/>
      <c r="E58" s="83"/>
      <c r="F58" s="83"/>
      <c r="J58" s="364"/>
      <c r="K58" s="364"/>
      <c r="L58" s="364"/>
    </row>
    <row r="59" spans="2:12" s="27" customFormat="1" ht="13.5">
      <c r="B59" s="83"/>
      <c r="C59" s="83"/>
      <c r="D59" s="83"/>
      <c r="E59" s="83"/>
      <c r="F59" s="83"/>
      <c r="J59" s="364"/>
      <c r="K59" s="364"/>
      <c r="L59" s="364"/>
    </row>
    <row r="60" spans="2:12" s="27" customFormat="1" ht="13.5">
      <c r="B60" s="83"/>
      <c r="C60" s="83"/>
      <c r="D60" s="83"/>
      <c r="E60" s="83"/>
      <c r="F60" s="83"/>
      <c r="J60" s="364"/>
      <c r="K60" s="364"/>
      <c r="L60" s="364"/>
    </row>
    <row r="61" spans="2:12" s="27" customFormat="1" ht="13.5">
      <c r="B61" s="83"/>
      <c r="C61" s="83"/>
      <c r="D61" s="83"/>
      <c r="E61" s="83"/>
      <c r="F61" s="83"/>
      <c r="J61" s="364"/>
      <c r="K61" s="364"/>
      <c r="L61" s="364"/>
    </row>
    <row r="62" spans="2:12" s="27" customFormat="1" ht="13.5">
      <c r="B62" s="83"/>
      <c r="C62" s="83"/>
      <c r="D62" s="83"/>
      <c r="E62" s="83"/>
      <c r="F62" s="83"/>
      <c r="J62" s="364"/>
      <c r="K62" s="364"/>
      <c r="L62" s="364"/>
    </row>
    <row r="63" spans="2:12" s="27" customFormat="1" ht="13.5">
      <c r="B63" s="83"/>
      <c r="C63" s="83"/>
      <c r="D63" s="83"/>
      <c r="E63" s="83"/>
      <c r="F63" s="83"/>
      <c r="J63" s="364"/>
      <c r="K63" s="364"/>
      <c r="L63" s="364"/>
    </row>
    <row r="64" spans="2:12" s="27" customFormat="1" ht="13.5">
      <c r="B64" s="83"/>
      <c r="C64" s="83"/>
      <c r="D64" s="83"/>
      <c r="E64" s="83"/>
      <c r="F64" s="83"/>
      <c r="J64" s="364"/>
      <c r="K64" s="364"/>
      <c r="L64" s="364"/>
    </row>
    <row r="65" spans="2:12" s="27" customFormat="1" ht="13.5">
      <c r="B65" s="83"/>
      <c r="C65" s="83"/>
      <c r="D65" s="83"/>
      <c r="E65" s="83"/>
      <c r="F65" s="83"/>
      <c r="J65" s="364"/>
      <c r="K65" s="364"/>
      <c r="L65" s="364"/>
    </row>
    <row r="66" spans="2:12" s="27" customFormat="1" ht="13.5">
      <c r="B66" s="83"/>
      <c r="C66" s="83"/>
      <c r="D66" s="83"/>
      <c r="E66" s="83"/>
      <c r="F66" s="83"/>
      <c r="J66" s="364"/>
      <c r="K66" s="364"/>
      <c r="L66" s="364"/>
    </row>
    <row r="67" spans="2:12" s="27" customFormat="1" ht="13.5">
      <c r="B67" s="83"/>
      <c r="C67" s="83"/>
      <c r="D67" s="83"/>
      <c r="E67" s="83"/>
      <c r="F67" s="83"/>
      <c r="J67" s="364"/>
      <c r="K67" s="364"/>
      <c r="L67" s="364"/>
    </row>
    <row r="68" spans="2:12" s="27" customFormat="1" ht="13.5">
      <c r="B68" s="83"/>
      <c r="C68" s="83"/>
      <c r="D68" s="83"/>
      <c r="E68" s="83"/>
      <c r="F68" s="83"/>
      <c r="J68" s="364"/>
      <c r="K68" s="364"/>
      <c r="L68" s="364"/>
    </row>
    <row r="69" spans="2:12" s="27" customFormat="1" ht="13.5">
      <c r="B69" s="83"/>
      <c r="C69" s="83"/>
      <c r="D69" s="83"/>
      <c r="E69" s="83"/>
      <c r="F69" s="83"/>
      <c r="J69" s="364"/>
      <c r="K69" s="364"/>
      <c r="L69" s="364"/>
    </row>
    <row r="70" spans="2:12" s="27" customFormat="1" ht="13.5">
      <c r="B70" s="83"/>
      <c r="C70" s="83"/>
      <c r="D70" s="83"/>
      <c r="E70" s="83"/>
      <c r="F70" s="83"/>
      <c r="J70" s="364"/>
      <c r="K70" s="364"/>
      <c r="L70" s="364"/>
    </row>
    <row r="71" spans="2:12" s="27" customFormat="1" ht="13.5">
      <c r="B71" s="83"/>
      <c r="C71" s="83"/>
      <c r="D71" s="83"/>
      <c r="E71" s="83"/>
      <c r="F71" s="83"/>
      <c r="J71" s="364"/>
      <c r="K71" s="364"/>
      <c r="L71" s="364"/>
    </row>
    <row r="72" spans="2:12" s="27" customFormat="1" ht="13.5">
      <c r="B72" s="83"/>
      <c r="C72" s="83"/>
      <c r="D72" s="83"/>
      <c r="E72" s="83"/>
      <c r="F72" s="83"/>
      <c r="J72" s="364"/>
      <c r="K72" s="364"/>
      <c r="L72" s="364"/>
    </row>
    <row r="73" spans="2:12" s="27" customFormat="1" ht="13.5">
      <c r="B73" s="83"/>
      <c r="C73" s="83"/>
      <c r="D73" s="83"/>
      <c r="E73" s="83"/>
      <c r="F73" s="83"/>
      <c r="J73" s="364"/>
      <c r="K73" s="364"/>
      <c r="L73" s="364"/>
    </row>
  </sheetData>
  <sheetProtection/>
  <mergeCells count="10">
    <mergeCell ref="B8:L8"/>
    <mergeCell ref="B21:L21"/>
    <mergeCell ref="B34:L34"/>
    <mergeCell ref="A4:A6"/>
    <mergeCell ref="B4:B6"/>
    <mergeCell ref="J4:J6"/>
    <mergeCell ref="K4:K6"/>
    <mergeCell ref="L4:L6"/>
    <mergeCell ref="C5:E5"/>
    <mergeCell ref="F5:I5"/>
  </mergeCells>
  <printOptions/>
  <pageMargins left="0.52" right="0.21" top="0.64" bottom="1" header="0.37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L5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" sqref="A13"/>
    </sheetView>
  </sheetViews>
  <sheetFormatPr defaultColWidth="8.88671875" defaultRowHeight="13.5"/>
  <cols>
    <col min="1" max="1" width="10.88671875" style="61" customWidth="1"/>
    <col min="2" max="2" width="9.99609375" style="83" customWidth="1"/>
    <col min="3" max="3" width="8.88671875" style="61" customWidth="1"/>
    <col min="4" max="4" width="8.88671875" style="83" customWidth="1"/>
    <col min="5" max="5" width="8.88671875" style="61" customWidth="1"/>
    <col min="6" max="6" width="8.88671875" style="83" customWidth="1"/>
    <col min="7" max="7" width="9.77734375" style="61" customWidth="1"/>
    <col min="8" max="8" width="10.5546875" style="83" customWidth="1"/>
    <col min="9" max="9" width="9.88671875" style="61" customWidth="1"/>
    <col min="10" max="10" width="8.88671875" style="83" customWidth="1"/>
    <col min="11" max="11" width="9.5546875" style="61" customWidth="1"/>
    <col min="12" max="12" width="8.88671875" style="83" customWidth="1"/>
    <col min="13" max="13" width="10.3359375" style="83" customWidth="1"/>
    <col min="14" max="15" width="12.99609375" style="83" customWidth="1"/>
    <col min="16" max="16384" width="8.88671875" style="61" customWidth="1"/>
  </cols>
  <sheetData>
    <row r="1" spans="2:64" s="27" customFormat="1" ht="18.75" customHeight="1">
      <c r="B1" s="416"/>
      <c r="C1" s="62" t="s">
        <v>577</v>
      </c>
      <c r="D1" s="416"/>
      <c r="E1" s="29"/>
      <c r="F1" s="83"/>
      <c r="G1" s="29"/>
      <c r="H1" s="83"/>
      <c r="I1" s="29"/>
      <c r="J1" s="83"/>
      <c r="K1" s="29"/>
      <c r="L1" s="83"/>
      <c r="M1" s="83"/>
      <c r="N1" s="83"/>
      <c r="O1" s="83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4" s="27" customFormat="1" ht="13.5">
      <c r="A2" s="58" t="s">
        <v>9</v>
      </c>
      <c r="B2" s="83"/>
      <c r="C2" s="29"/>
      <c r="D2" s="83"/>
      <c r="E2" s="29"/>
      <c r="F2" s="255" t="s">
        <v>9</v>
      </c>
      <c r="G2" s="58" t="s">
        <v>9</v>
      </c>
      <c r="H2" s="83"/>
      <c r="I2" s="58" t="s">
        <v>9</v>
      </c>
      <c r="J2" s="83"/>
      <c r="K2" s="29"/>
      <c r="L2" s="83"/>
      <c r="M2" s="83"/>
      <c r="N2" s="83"/>
      <c r="O2" s="83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1:64" s="27" customFormat="1" ht="13.5">
      <c r="A3" s="29"/>
      <c r="B3" s="83"/>
      <c r="C3" s="29"/>
      <c r="D3" s="83"/>
      <c r="E3" s="29"/>
      <c r="F3" s="83"/>
      <c r="G3" s="29"/>
      <c r="H3" s="83"/>
      <c r="I3" s="29"/>
      <c r="J3" s="83"/>
      <c r="K3" s="29"/>
      <c r="L3" s="83"/>
      <c r="M3" s="83"/>
      <c r="N3" s="83"/>
      <c r="O3" s="83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1:64" s="27" customFormat="1" ht="21" customHeight="1">
      <c r="A4" s="30" t="s">
        <v>537</v>
      </c>
      <c r="B4" s="83"/>
      <c r="C4" s="29"/>
      <c r="D4" s="83"/>
      <c r="E4" s="29"/>
      <c r="F4" s="83"/>
      <c r="G4" s="29"/>
      <c r="H4" s="83"/>
      <c r="I4" s="29"/>
      <c r="J4" s="83"/>
      <c r="K4" s="29"/>
      <c r="L4" s="83"/>
      <c r="M4" s="83"/>
      <c r="N4" s="83"/>
      <c r="O4" s="83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s="38" customFormat="1" ht="22.5" customHeight="1">
      <c r="A5" s="526" t="s">
        <v>521</v>
      </c>
      <c r="B5" s="532" t="s">
        <v>538</v>
      </c>
      <c r="C5" s="590"/>
      <c r="D5" s="532" t="s">
        <v>539</v>
      </c>
      <c r="E5" s="590"/>
      <c r="F5" s="613" t="s">
        <v>540</v>
      </c>
      <c r="G5" s="614"/>
      <c r="H5" s="614"/>
      <c r="I5" s="615"/>
      <c r="J5" s="613" t="s">
        <v>779</v>
      </c>
      <c r="K5" s="627"/>
      <c r="L5" s="627"/>
      <c r="M5" s="627"/>
      <c r="N5" s="627"/>
      <c r="O5" s="62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0"/>
      <c r="BJ5" s="30"/>
      <c r="BK5" s="30"/>
      <c r="BL5" s="30"/>
    </row>
    <row r="6" spans="1:64" s="38" customFormat="1" ht="14.25" customHeight="1">
      <c r="A6" s="526"/>
      <c r="B6" s="628"/>
      <c r="C6" s="371"/>
      <c r="D6" s="628"/>
      <c r="E6" s="371"/>
      <c r="F6" s="629" t="s">
        <v>9</v>
      </c>
      <c r="G6" s="371"/>
      <c r="H6" s="599" t="s">
        <v>257</v>
      </c>
      <c r="I6" s="417"/>
      <c r="J6" s="629" t="s">
        <v>9</v>
      </c>
      <c r="K6" s="44"/>
      <c r="L6" s="600" t="s">
        <v>258</v>
      </c>
      <c r="M6" s="631" t="s">
        <v>541</v>
      </c>
      <c r="N6" s="623" t="s">
        <v>542</v>
      </c>
      <c r="O6" s="625" t="s">
        <v>543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</row>
    <row r="7" spans="1:64" s="38" customFormat="1" ht="22.5" customHeight="1">
      <c r="A7" s="526"/>
      <c r="B7" s="603"/>
      <c r="C7" s="43" t="s">
        <v>294</v>
      </c>
      <c r="D7" s="603"/>
      <c r="E7" s="43" t="s">
        <v>294</v>
      </c>
      <c r="F7" s="630"/>
      <c r="G7" s="43" t="s">
        <v>294</v>
      </c>
      <c r="H7" s="600"/>
      <c r="I7" s="34" t="s">
        <v>294</v>
      </c>
      <c r="J7" s="630"/>
      <c r="K7" s="34" t="s">
        <v>294</v>
      </c>
      <c r="L7" s="600"/>
      <c r="M7" s="632"/>
      <c r="N7" s="624"/>
      <c r="O7" s="626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1:64" s="38" customFormat="1" ht="26.25" customHeight="1">
      <c r="A8" s="44" t="s">
        <v>29</v>
      </c>
      <c r="B8" s="12">
        <v>1181</v>
      </c>
      <c r="C8" s="418">
        <v>100.02117298327335</v>
      </c>
      <c r="D8" s="12">
        <v>28</v>
      </c>
      <c r="E8" s="358">
        <v>2.3708721422523285</v>
      </c>
      <c r="F8" s="12">
        <v>248</v>
      </c>
      <c r="G8" s="294">
        <v>20.999153259949196</v>
      </c>
      <c r="H8" s="12">
        <v>247</v>
      </c>
      <c r="I8" s="294">
        <v>20.914479254868755</v>
      </c>
      <c r="J8" s="12">
        <v>905</v>
      </c>
      <c r="K8" s="294">
        <v>76.62997459779848</v>
      </c>
      <c r="L8" s="12">
        <v>96</v>
      </c>
      <c r="M8" s="12">
        <v>369</v>
      </c>
      <c r="N8" s="12">
        <v>115</v>
      </c>
      <c r="O8" s="12">
        <v>325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</row>
    <row r="9" spans="1:64" s="38" customFormat="1" ht="26.25" customHeight="1">
      <c r="A9" s="44" t="s">
        <v>244</v>
      </c>
      <c r="B9" s="12">
        <v>1173</v>
      </c>
      <c r="C9" s="358">
        <v>100</v>
      </c>
      <c r="D9" s="12">
        <v>28</v>
      </c>
      <c r="E9" s="358">
        <v>2.3870417732310316</v>
      </c>
      <c r="F9" s="12">
        <v>239</v>
      </c>
      <c r="G9" s="294">
        <v>20.375106564364877</v>
      </c>
      <c r="H9" s="12">
        <v>239</v>
      </c>
      <c r="I9" s="294">
        <v>20.375106564364877</v>
      </c>
      <c r="J9" s="12">
        <v>905</v>
      </c>
      <c r="K9" s="294">
        <v>77.15260017050298</v>
      </c>
      <c r="L9" s="12">
        <v>101</v>
      </c>
      <c r="M9" s="12">
        <v>346</v>
      </c>
      <c r="N9" s="12">
        <v>111</v>
      </c>
      <c r="O9" s="12">
        <v>347</v>
      </c>
      <c r="P9" s="45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</row>
    <row r="10" spans="1:64" s="38" customFormat="1" ht="26.25" customHeight="1">
      <c r="A10" s="44" t="s">
        <v>284</v>
      </c>
      <c r="B10" s="12">
        <v>1157</v>
      </c>
      <c r="C10" s="358">
        <v>100</v>
      </c>
      <c r="D10" s="12">
        <v>24</v>
      </c>
      <c r="E10" s="358">
        <v>2.0743301642178045</v>
      </c>
      <c r="F10" s="12">
        <v>221</v>
      </c>
      <c r="G10" s="294">
        <v>19.101123595505616</v>
      </c>
      <c r="H10" s="12">
        <v>221</v>
      </c>
      <c r="I10" s="294">
        <v>19.101123595505616</v>
      </c>
      <c r="J10" s="12">
        <v>912</v>
      </c>
      <c r="K10" s="294">
        <v>78.82454624027659</v>
      </c>
      <c r="L10" s="12">
        <v>111</v>
      </c>
      <c r="M10" s="12">
        <v>337</v>
      </c>
      <c r="N10" s="12">
        <v>116</v>
      </c>
      <c r="O10" s="12">
        <v>349</v>
      </c>
      <c r="P10" s="45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s="38" customFormat="1" ht="26.25" customHeight="1">
      <c r="A11" s="44" t="s">
        <v>283</v>
      </c>
      <c r="B11" s="12">
        <v>1142</v>
      </c>
      <c r="C11" s="358">
        <v>100.04380201489268</v>
      </c>
      <c r="D11" s="12">
        <v>18</v>
      </c>
      <c r="E11" s="358">
        <v>1.5761821366024518</v>
      </c>
      <c r="F11" s="12">
        <v>217</v>
      </c>
      <c r="G11" s="294">
        <v>19.03197547087166</v>
      </c>
      <c r="H11" s="12">
        <v>217</v>
      </c>
      <c r="I11" s="294">
        <v>18.988173455978973</v>
      </c>
      <c r="J11" s="12">
        <v>907</v>
      </c>
      <c r="K11" s="294">
        <v>79.43495400788436</v>
      </c>
      <c r="L11" s="12">
        <v>110</v>
      </c>
      <c r="M11" s="12">
        <v>325</v>
      </c>
      <c r="N11" s="12">
        <v>115</v>
      </c>
      <c r="O11" s="12">
        <v>357</v>
      </c>
      <c r="P11" s="45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s="38" customFormat="1" ht="26.25" customHeight="1">
      <c r="A12" s="44" t="s">
        <v>646</v>
      </c>
      <c r="B12" s="12">
        <v>1148</v>
      </c>
      <c r="C12" s="358">
        <v>100</v>
      </c>
      <c r="D12" s="12">
        <v>27</v>
      </c>
      <c r="E12" s="358">
        <v>2.35191637630662</v>
      </c>
      <c r="F12" s="12">
        <v>206</v>
      </c>
      <c r="G12" s="294">
        <v>17.94425087108014</v>
      </c>
      <c r="H12" s="12">
        <v>206</v>
      </c>
      <c r="I12" s="294">
        <v>17.94425087108014</v>
      </c>
      <c r="J12" s="12">
        <v>915</v>
      </c>
      <c r="K12" s="294">
        <v>79.70383275261324</v>
      </c>
      <c r="L12" s="12">
        <v>102</v>
      </c>
      <c r="M12" s="12">
        <v>311</v>
      </c>
      <c r="N12" s="12">
        <v>113</v>
      </c>
      <c r="O12" s="12">
        <v>389</v>
      </c>
      <c r="P12" s="45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s="38" customFormat="1" ht="26.25" customHeight="1">
      <c r="A13" s="44" t="s">
        <v>717</v>
      </c>
      <c r="B13" s="12">
        <f>AVERAGE(B20:B23)</f>
        <v>1169</v>
      </c>
      <c r="C13" s="358">
        <f>SUM(E13+G13+K13)</f>
        <v>100</v>
      </c>
      <c r="D13" s="12">
        <f>AVERAGE(D20:D23)</f>
        <v>23</v>
      </c>
      <c r="E13" s="358">
        <f>D13/B13*100</f>
        <v>1.9674935842600514</v>
      </c>
      <c r="F13" s="12">
        <f>AVERAGE(F20:F23)</f>
        <v>236.75</v>
      </c>
      <c r="G13" s="294">
        <f>F13/B13*100</f>
        <v>20.25235243798118</v>
      </c>
      <c r="H13" s="12">
        <v>236</v>
      </c>
      <c r="I13" s="294">
        <f>H13/B13*100</f>
        <v>20.188195038494438</v>
      </c>
      <c r="J13" s="12">
        <f>AVERAGE(J20:J23)</f>
        <v>909.25</v>
      </c>
      <c r="K13" s="294">
        <f>J13/B13*100</f>
        <v>77.78015397775877</v>
      </c>
      <c r="L13" s="12">
        <f>AVERAGE(L20:L23)</f>
        <v>87.5</v>
      </c>
      <c r="M13" s="12">
        <v>301</v>
      </c>
      <c r="N13" s="12">
        <f>AVERAGE(N20:N23)</f>
        <v>120.75</v>
      </c>
      <c r="O13" s="12">
        <f>AVERAGE(O20:O23)</f>
        <v>399</v>
      </c>
      <c r="P13" s="45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s="38" customFormat="1" ht="12" customHeight="1">
      <c r="A14" s="48"/>
      <c r="B14" s="50"/>
      <c r="C14" s="358"/>
      <c r="D14" s="50"/>
      <c r="E14" s="358"/>
      <c r="F14" s="50"/>
      <c r="G14" s="294"/>
      <c r="H14" s="50"/>
      <c r="I14" s="294"/>
      <c r="J14" s="50"/>
      <c r="K14" s="294"/>
      <c r="L14" s="50"/>
      <c r="M14" s="419"/>
      <c r="N14" s="71"/>
      <c r="O14" s="71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20" s="38" customFormat="1" ht="26.25" customHeight="1">
      <c r="A15" s="420" t="s">
        <v>780</v>
      </c>
      <c r="B15" s="12">
        <v>1112</v>
      </c>
      <c r="C15" s="358">
        <v>100</v>
      </c>
      <c r="D15" s="12">
        <v>23</v>
      </c>
      <c r="E15" s="358">
        <v>2.068345323741007</v>
      </c>
      <c r="F15" s="12">
        <v>211</v>
      </c>
      <c r="G15" s="294">
        <v>18.974820143884894</v>
      </c>
      <c r="H15" s="12">
        <v>210</v>
      </c>
      <c r="I15" s="294">
        <v>18.884892086330936</v>
      </c>
      <c r="J15" s="12">
        <v>878</v>
      </c>
      <c r="K15" s="294">
        <v>78.9568345323741</v>
      </c>
      <c r="L15" s="12">
        <v>103</v>
      </c>
      <c r="M15" s="12">
        <v>315</v>
      </c>
      <c r="N15" s="12">
        <v>107</v>
      </c>
      <c r="O15" s="12">
        <v>353</v>
      </c>
      <c r="P15" s="73"/>
      <c r="Q15" s="73"/>
      <c r="R15" s="73"/>
      <c r="S15" s="73"/>
      <c r="T15" s="73"/>
    </row>
    <row r="16" spans="1:20" s="38" customFormat="1" ht="26.25" customHeight="1">
      <c r="A16" s="44" t="s">
        <v>259</v>
      </c>
      <c r="B16" s="12">
        <v>1144</v>
      </c>
      <c r="C16" s="358">
        <v>100</v>
      </c>
      <c r="D16" s="12">
        <v>29</v>
      </c>
      <c r="E16" s="358">
        <v>2.534965034965035</v>
      </c>
      <c r="F16" s="12">
        <v>199</v>
      </c>
      <c r="G16" s="294">
        <v>17.395104895104897</v>
      </c>
      <c r="H16" s="12">
        <v>198</v>
      </c>
      <c r="I16" s="294">
        <v>17.307692307692307</v>
      </c>
      <c r="J16" s="12">
        <v>917</v>
      </c>
      <c r="K16" s="294">
        <v>80.15734265734265</v>
      </c>
      <c r="L16" s="12">
        <v>105</v>
      </c>
      <c r="M16" s="12">
        <v>314</v>
      </c>
      <c r="N16" s="12">
        <v>114</v>
      </c>
      <c r="O16" s="12">
        <v>383</v>
      </c>
      <c r="P16" s="73"/>
      <c r="Q16" s="73"/>
      <c r="R16" s="73"/>
      <c r="S16" s="73"/>
      <c r="T16" s="73"/>
    </row>
    <row r="17" spans="1:20" s="38" customFormat="1" ht="26.25" customHeight="1">
      <c r="A17" s="44" t="s">
        <v>260</v>
      </c>
      <c r="B17" s="12">
        <v>1167</v>
      </c>
      <c r="C17" s="358">
        <v>100</v>
      </c>
      <c r="D17" s="12">
        <v>29</v>
      </c>
      <c r="E17" s="358">
        <v>2.4850042844901457</v>
      </c>
      <c r="F17" s="12">
        <v>205</v>
      </c>
      <c r="G17" s="294">
        <v>17.566409597257927</v>
      </c>
      <c r="H17" s="12">
        <v>205</v>
      </c>
      <c r="I17" s="294">
        <v>17.566409597257927</v>
      </c>
      <c r="J17" s="12">
        <v>933</v>
      </c>
      <c r="K17" s="294">
        <v>79.94858611825192</v>
      </c>
      <c r="L17" s="12">
        <v>99</v>
      </c>
      <c r="M17" s="12">
        <v>308</v>
      </c>
      <c r="N17" s="12">
        <v>116</v>
      </c>
      <c r="O17" s="12">
        <v>409</v>
      </c>
      <c r="P17" s="73"/>
      <c r="Q17" s="73"/>
      <c r="R17" s="73"/>
      <c r="S17" s="73"/>
      <c r="T17" s="73"/>
    </row>
    <row r="18" spans="1:20" s="38" customFormat="1" ht="26.25" customHeight="1">
      <c r="A18" s="44" t="s">
        <v>261</v>
      </c>
      <c r="B18" s="12">
        <v>1168</v>
      </c>
      <c r="C18" s="358">
        <v>100</v>
      </c>
      <c r="D18" s="12">
        <v>26</v>
      </c>
      <c r="E18" s="358">
        <v>2.2260273972602738</v>
      </c>
      <c r="F18" s="12">
        <v>211</v>
      </c>
      <c r="G18" s="294">
        <v>18.065068493150687</v>
      </c>
      <c r="H18" s="12">
        <v>210</v>
      </c>
      <c r="I18" s="294">
        <v>17.97945205479452</v>
      </c>
      <c r="J18" s="12">
        <v>931</v>
      </c>
      <c r="K18" s="294">
        <v>79.70890410958904</v>
      </c>
      <c r="L18" s="12">
        <v>101</v>
      </c>
      <c r="M18" s="12">
        <v>307</v>
      </c>
      <c r="N18" s="12">
        <v>115</v>
      </c>
      <c r="O18" s="12">
        <v>409</v>
      </c>
      <c r="P18" s="73"/>
      <c r="Q18" s="73"/>
      <c r="R18" s="73"/>
      <c r="S18" s="73"/>
      <c r="T18" s="73"/>
    </row>
    <row r="19" spans="1:20" s="38" customFormat="1" ht="7.5" customHeight="1">
      <c r="A19" s="44"/>
      <c r="B19" s="12"/>
      <c r="C19" s="358"/>
      <c r="D19" s="12"/>
      <c r="E19" s="358"/>
      <c r="F19" s="12"/>
      <c r="G19" s="294"/>
      <c r="H19" s="12"/>
      <c r="I19" s="294"/>
      <c r="J19" s="12"/>
      <c r="K19" s="294"/>
      <c r="L19" s="12"/>
      <c r="M19" s="12"/>
      <c r="N19" s="12"/>
      <c r="O19" s="12"/>
      <c r="P19" s="73"/>
      <c r="Q19" s="73"/>
      <c r="R19" s="73"/>
      <c r="S19" s="73"/>
      <c r="T19" s="73"/>
    </row>
    <row r="20" spans="1:15" s="73" customFormat="1" ht="26.25" customHeight="1">
      <c r="A20" s="420" t="s">
        <v>781</v>
      </c>
      <c r="B20" s="12">
        <v>1146</v>
      </c>
      <c r="C20" s="358">
        <v>100</v>
      </c>
      <c r="D20" s="12">
        <v>22</v>
      </c>
      <c r="E20" s="358">
        <f>D20/B20*100</f>
        <v>1.9197207678883073</v>
      </c>
      <c r="F20" s="12">
        <v>218</v>
      </c>
      <c r="G20" s="294">
        <f>F20/B20*100</f>
        <v>19.022687609075042</v>
      </c>
      <c r="H20" s="12">
        <v>218</v>
      </c>
      <c r="I20" s="294">
        <f>H20/B20*100</f>
        <v>19.022687609075042</v>
      </c>
      <c r="J20" s="12">
        <v>907</v>
      </c>
      <c r="K20" s="294">
        <f>J20/B20*100</f>
        <v>79.14485165794066</v>
      </c>
      <c r="L20" s="12">
        <v>91</v>
      </c>
      <c r="M20" s="12">
        <v>304</v>
      </c>
      <c r="N20" s="12">
        <v>119</v>
      </c>
      <c r="O20" s="12">
        <v>392</v>
      </c>
    </row>
    <row r="21" spans="1:15" s="38" customFormat="1" ht="26.25" customHeight="1">
      <c r="A21" s="44" t="s">
        <v>259</v>
      </c>
      <c r="B21" s="12">
        <v>1187</v>
      </c>
      <c r="C21" s="358">
        <v>100</v>
      </c>
      <c r="D21" s="12">
        <v>27</v>
      </c>
      <c r="E21" s="358">
        <f>D21/B21*100</f>
        <v>2.274641954507161</v>
      </c>
      <c r="F21" s="12">
        <v>235</v>
      </c>
      <c r="G21" s="294">
        <f>F21/B21*100</f>
        <v>19.79780960404381</v>
      </c>
      <c r="H21" s="12">
        <v>235</v>
      </c>
      <c r="I21" s="294">
        <f>H21/B21*100</f>
        <v>19.79780960404381</v>
      </c>
      <c r="J21" s="12">
        <v>925</v>
      </c>
      <c r="K21" s="294">
        <f>J21/B21*100</f>
        <v>77.92754844144903</v>
      </c>
      <c r="L21" s="12">
        <v>94</v>
      </c>
      <c r="M21" s="12">
        <v>298</v>
      </c>
      <c r="N21" s="12">
        <v>120</v>
      </c>
      <c r="O21" s="12">
        <v>413</v>
      </c>
    </row>
    <row r="22" spans="1:15" s="38" customFormat="1" ht="26.25" customHeight="1">
      <c r="A22" s="44" t="s">
        <v>260</v>
      </c>
      <c r="B22" s="12">
        <v>1172</v>
      </c>
      <c r="C22" s="358">
        <v>100</v>
      </c>
      <c r="D22" s="12">
        <v>22</v>
      </c>
      <c r="E22" s="358">
        <f>D22/B22*100</f>
        <v>1.877133105802048</v>
      </c>
      <c r="F22" s="12">
        <v>244</v>
      </c>
      <c r="G22" s="294">
        <f>F22/B22*100</f>
        <v>20.819112627986346</v>
      </c>
      <c r="H22" s="12">
        <v>244</v>
      </c>
      <c r="I22" s="294">
        <f>H22/B22*100</f>
        <v>20.819112627986346</v>
      </c>
      <c r="J22" s="12">
        <v>905</v>
      </c>
      <c r="K22" s="294">
        <f>J22/B22*100</f>
        <v>77.2184300341297</v>
      </c>
      <c r="L22" s="12">
        <v>85</v>
      </c>
      <c r="M22" s="12">
        <v>301</v>
      </c>
      <c r="N22" s="12">
        <v>123</v>
      </c>
      <c r="O22" s="12">
        <v>396</v>
      </c>
    </row>
    <row r="23" spans="1:15" s="38" customFormat="1" ht="26.25" customHeight="1">
      <c r="A23" s="44" t="s">
        <v>261</v>
      </c>
      <c r="B23" s="12">
        <v>1171</v>
      </c>
      <c r="C23" s="358">
        <f>SUM(E23+G23+K23)</f>
        <v>100</v>
      </c>
      <c r="D23" s="12">
        <v>21</v>
      </c>
      <c r="E23" s="358">
        <f>D23/B23*100</f>
        <v>1.7933390264730997</v>
      </c>
      <c r="F23" s="12">
        <v>250</v>
      </c>
      <c r="G23" s="294">
        <f>F23/B23*100</f>
        <v>21.34927412467976</v>
      </c>
      <c r="H23" s="12">
        <v>250</v>
      </c>
      <c r="I23" s="294">
        <f>H23/B23*100</f>
        <v>21.34927412467976</v>
      </c>
      <c r="J23" s="12">
        <v>900</v>
      </c>
      <c r="K23" s="294">
        <f>J23/B23*100</f>
        <v>76.85738684884714</v>
      </c>
      <c r="L23" s="12">
        <v>80</v>
      </c>
      <c r="M23" s="12">
        <v>303</v>
      </c>
      <c r="N23" s="12">
        <v>121</v>
      </c>
      <c r="O23" s="12">
        <v>395</v>
      </c>
    </row>
    <row r="24" spans="1:15" s="38" customFormat="1" ht="8.25" customHeight="1">
      <c r="A24" s="361" t="s">
        <v>9</v>
      </c>
      <c r="B24" s="56"/>
      <c r="C24" s="421"/>
      <c r="D24" s="56"/>
      <c r="E24" s="363"/>
      <c r="F24" s="56"/>
      <c r="G24" s="421"/>
      <c r="H24" s="56"/>
      <c r="I24" s="421"/>
      <c r="J24" s="56"/>
      <c r="K24" s="421"/>
      <c r="L24" s="56"/>
      <c r="M24" s="76"/>
      <c r="N24" s="56"/>
      <c r="O24" s="56"/>
    </row>
    <row r="25" spans="1:15" s="27" customFormat="1" ht="23.25" customHeight="1">
      <c r="A25" s="58" t="s">
        <v>624</v>
      </c>
      <c r="B25" s="83"/>
      <c r="C25" s="82"/>
      <c r="D25" s="83"/>
      <c r="E25" s="82"/>
      <c r="F25" s="83"/>
      <c r="G25" s="82"/>
      <c r="H25" s="83"/>
      <c r="I25" s="82"/>
      <c r="J25" s="83"/>
      <c r="K25" s="82"/>
      <c r="L25" s="83"/>
      <c r="M25" s="254"/>
      <c r="N25" s="83"/>
      <c r="O25" s="83"/>
    </row>
    <row r="26" spans="1:15" s="27" customFormat="1" ht="21.75" customHeight="1">
      <c r="A26" s="58"/>
      <c r="B26" s="254"/>
      <c r="C26" s="29"/>
      <c r="D26" s="83"/>
      <c r="E26" s="58" t="s">
        <v>9</v>
      </c>
      <c r="F26" s="83"/>
      <c r="G26" s="58" t="s">
        <v>9</v>
      </c>
      <c r="H26" s="83"/>
      <c r="I26" s="82"/>
      <c r="J26" s="83"/>
      <c r="K26" s="82"/>
      <c r="L26" s="83"/>
      <c r="M26" s="254"/>
      <c r="N26" s="83"/>
      <c r="O26" s="83"/>
    </row>
    <row r="27" spans="1:15" s="59" customFormat="1" ht="13.5">
      <c r="A27" s="342"/>
      <c r="B27" s="83"/>
      <c r="C27" s="422"/>
      <c r="D27" s="83"/>
      <c r="E27" s="422"/>
      <c r="F27" s="83"/>
      <c r="G27" s="422"/>
      <c r="H27" s="83"/>
      <c r="I27" s="422"/>
      <c r="J27" s="83"/>
      <c r="K27" s="422"/>
      <c r="L27" s="83"/>
      <c r="M27" s="254"/>
      <c r="N27" s="83"/>
      <c r="O27" s="83"/>
    </row>
    <row r="28" spans="2:15" s="59" customFormat="1" ht="13.5">
      <c r="B28" s="83"/>
      <c r="D28" s="83"/>
      <c r="F28" s="83"/>
      <c r="H28" s="83"/>
      <c r="J28" s="83"/>
      <c r="L28" s="83"/>
      <c r="M28" s="83"/>
      <c r="N28" s="83"/>
      <c r="O28" s="83"/>
    </row>
    <row r="29" spans="2:15" s="59" customFormat="1" ht="13.5">
      <c r="B29" s="83"/>
      <c r="D29" s="83"/>
      <c r="F29" s="83"/>
      <c r="H29" s="83"/>
      <c r="J29" s="83"/>
      <c r="L29" s="83"/>
      <c r="M29" s="83"/>
      <c r="N29" s="83"/>
      <c r="O29" s="83"/>
    </row>
    <row r="30" spans="2:15" s="59" customFormat="1" ht="13.5">
      <c r="B30" s="83"/>
      <c r="D30" s="83"/>
      <c r="F30" s="83"/>
      <c r="H30" s="83"/>
      <c r="J30" s="83"/>
      <c r="L30" s="83"/>
      <c r="M30" s="83"/>
      <c r="N30" s="83"/>
      <c r="O30" s="83"/>
    </row>
    <row r="31" spans="2:15" s="59" customFormat="1" ht="13.5">
      <c r="B31" s="83"/>
      <c r="D31" s="83"/>
      <c r="F31" s="83"/>
      <c r="H31" s="83"/>
      <c r="J31" s="83"/>
      <c r="L31" s="83"/>
      <c r="M31" s="83"/>
      <c r="N31" s="83"/>
      <c r="O31" s="83"/>
    </row>
    <row r="32" spans="2:15" s="59" customFormat="1" ht="13.5">
      <c r="B32" s="83"/>
      <c r="D32" s="83"/>
      <c r="F32" s="83"/>
      <c r="H32" s="83"/>
      <c r="J32" s="83"/>
      <c r="L32" s="83"/>
      <c r="M32" s="83"/>
      <c r="N32" s="83"/>
      <c r="O32" s="83"/>
    </row>
    <row r="33" spans="2:15" s="59" customFormat="1" ht="13.5">
      <c r="B33" s="83"/>
      <c r="D33" s="83"/>
      <c r="F33" s="83"/>
      <c r="H33" s="83"/>
      <c r="J33" s="83"/>
      <c r="L33" s="83"/>
      <c r="M33" s="83"/>
      <c r="N33" s="83"/>
      <c r="O33" s="83"/>
    </row>
    <row r="34" spans="2:15" s="59" customFormat="1" ht="13.5">
      <c r="B34" s="83"/>
      <c r="D34" s="83"/>
      <c r="F34" s="83"/>
      <c r="H34" s="83"/>
      <c r="J34" s="83"/>
      <c r="L34" s="83"/>
      <c r="M34" s="83"/>
      <c r="N34" s="83"/>
      <c r="O34" s="83"/>
    </row>
    <row r="35" spans="2:15" s="59" customFormat="1" ht="13.5">
      <c r="B35" s="83"/>
      <c r="D35" s="83"/>
      <c r="F35" s="83"/>
      <c r="H35" s="83"/>
      <c r="J35" s="83"/>
      <c r="L35" s="83"/>
      <c r="M35" s="83"/>
      <c r="N35" s="83"/>
      <c r="O35" s="83"/>
    </row>
    <row r="36" spans="2:15" s="59" customFormat="1" ht="13.5">
      <c r="B36" s="83"/>
      <c r="D36" s="83"/>
      <c r="F36" s="83"/>
      <c r="H36" s="83"/>
      <c r="J36" s="83"/>
      <c r="L36" s="83"/>
      <c r="M36" s="83"/>
      <c r="N36" s="83"/>
      <c r="O36" s="83"/>
    </row>
    <row r="37" spans="2:15" s="59" customFormat="1" ht="13.5">
      <c r="B37" s="83"/>
      <c r="D37" s="83"/>
      <c r="F37" s="83"/>
      <c r="H37" s="83"/>
      <c r="J37" s="83"/>
      <c r="L37" s="83"/>
      <c r="M37" s="83"/>
      <c r="N37" s="83"/>
      <c r="O37" s="83"/>
    </row>
    <row r="38" spans="2:15" s="59" customFormat="1" ht="13.5">
      <c r="B38" s="83"/>
      <c r="D38" s="83"/>
      <c r="F38" s="83"/>
      <c r="H38" s="83"/>
      <c r="J38" s="83"/>
      <c r="L38" s="83"/>
      <c r="M38" s="83"/>
      <c r="N38" s="83"/>
      <c r="O38" s="83"/>
    </row>
    <row r="39" spans="2:15" s="59" customFormat="1" ht="13.5">
      <c r="B39" s="83"/>
      <c r="D39" s="83"/>
      <c r="F39" s="83"/>
      <c r="H39" s="83"/>
      <c r="J39" s="83"/>
      <c r="L39" s="83"/>
      <c r="M39" s="83"/>
      <c r="N39" s="83"/>
      <c r="O39" s="83"/>
    </row>
    <row r="40" spans="2:15" s="59" customFormat="1" ht="13.5">
      <c r="B40" s="83"/>
      <c r="D40" s="83"/>
      <c r="F40" s="83"/>
      <c r="H40" s="83"/>
      <c r="J40" s="83"/>
      <c r="L40" s="83"/>
      <c r="M40" s="83"/>
      <c r="N40" s="83"/>
      <c r="O40" s="83"/>
    </row>
    <row r="41" spans="2:15" s="59" customFormat="1" ht="13.5">
      <c r="B41" s="83"/>
      <c r="D41" s="83"/>
      <c r="F41" s="83"/>
      <c r="H41" s="83"/>
      <c r="J41" s="83"/>
      <c r="L41" s="83"/>
      <c r="M41" s="83"/>
      <c r="N41" s="83"/>
      <c r="O41" s="83"/>
    </row>
    <row r="42" spans="2:15" s="59" customFormat="1" ht="13.5">
      <c r="B42" s="83"/>
      <c r="D42" s="83"/>
      <c r="F42" s="83"/>
      <c r="H42" s="83"/>
      <c r="J42" s="83"/>
      <c r="L42" s="83"/>
      <c r="M42" s="83"/>
      <c r="N42" s="83"/>
      <c r="O42" s="83"/>
    </row>
    <row r="43" spans="2:15" s="59" customFormat="1" ht="13.5">
      <c r="B43" s="83"/>
      <c r="D43" s="83"/>
      <c r="F43" s="83"/>
      <c r="H43" s="83"/>
      <c r="J43" s="83"/>
      <c r="L43" s="83"/>
      <c r="M43" s="83"/>
      <c r="N43" s="83"/>
      <c r="O43" s="83"/>
    </row>
    <row r="44" spans="2:15" s="59" customFormat="1" ht="13.5">
      <c r="B44" s="83"/>
      <c r="D44" s="83"/>
      <c r="F44" s="83"/>
      <c r="H44" s="83"/>
      <c r="J44" s="83"/>
      <c r="L44" s="83"/>
      <c r="M44" s="83"/>
      <c r="N44" s="83"/>
      <c r="O44" s="83"/>
    </row>
    <row r="45" spans="2:15" s="59" customFormat="1" ht="13.5">
      <c r="B45" s="83"/>
      <c r="D45" s="83"/>
      <c r="F45" s="83"/>
      <c r="H45" s="83"/>
      <c r="J45" s="83"/>
      <c r="L45" s="83"/>
      <c r="M45" s="83"/>
      <c r="N45" s="83"/>
      <c r="O45" s="83"/>
    </row>
    <row r="46" spans="2:15" s="59" customFormat="1" ht="13.5">
      <c r="B46" s="83"/>
      <c r="D46" s="83"/>
      <c r="F46" s="83"/>
      <c r="H46" s="83"/>
      <c r="J46" s="83"/>
      <c r="L46" s="83"/>
      <c r="M46" s="83"/>
      <c r="N46" s="83"/>
      <c r="O46" s="83"/>
    </row>
    <row r="47" spans="2:15" s="59" customFormat="1" ht="13.5">
      <c r="B47" s="83"/>
      <c r="D47" s="83"/>
      <c r="F47" s="83"/>
      <c r="H47" s="83"/>
      <c r="J47" s="83"/>
      <c r="L47" s="83"/>
      <c r="M47" s="83"/>
      <c r="N47" s="83"/>
      <c r="O47" s="83"/>
    </row>
    <row r="48" spans="2:15" s="59" customFormat="1" ht="13.5">
      <c r="B48" s="83"/>
      <c r="D48" s="83"/>
      <c r="F48" s="83"/>
      <c r="H48" s="83"/>
      <c r="J48" s="83"/>
      <c r="L48" s="83"/>
      <c r="M48" s="83"/>
      <c r="N48" s="83"/>
      <c r="O48" s="83"/>
    </row>
    <row r="49" spans="2:15" s="59" customFormat="1" ht="13.5">
      <c r="B49" s="83"/>
      <c r="D49" s="83"/>
      <c r="F49" s="83"/>
      <c r="H49" s="83"/>
      <c r="J49" s="83"/>
      <c r="L49" s="83"/>
      <c r="M49" s="83"/>
      <c r="N49" s="83"/>
      <c r="O49" s="83"/>
    </row>
    <row r="50" spans="2:15" s="59" customFormat="1" ht="13.5">
      <c r="B50" s="83"/>
      <c r="D50" s="83"/>
      <c r="F50" s="83"/>
      <c r="H50" s="83"/>
      <c r="J50" s="83"/>
      <c r="L50" s="83"/>
      <c r="M50" s="83"/>
      <c r="N50" s="83"/>
      <c r="O50" s="83"/>
    </row>
  </sheetData>
  <sheetProtection/>
  <mergeCells count="14">
    <mergeCell ref="H6:H7"/>
    <mergeCell ref="J6:J7"/>
    <mergeCell ref="L6:L7"/>
    <mergeCell ref="M6:M7"/>
    <mergeCell ref="N6:N7"/>
    <mergeCell ref="O6:O7"/>
    <mergeCell ref="A5:A7"/>
    <mergeCell ref="B5:C5"/>
    <mergeCell ref="D5:E5"/>
    <mergeCell ref="F5:I5"/>
    <mergeCell ref="J5:O5"/>
    <mergeCell ref="B6:B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4" sqref="A14"/>
    </sheetView>
  </sheetViews>
  <sheetFormatPr defaultColWidth="8.88671875" defaultRowHeight="13.5"/>
  <cols>
    <col min="1" max="1" width="9.6640625" style="27" customWidth="1"/>
    <col min="2" max="3" width="8.88671875" style="27" customWidth="1"/>
    <col min="4" max="4" width="8.21484375" style="27" customWidth="1"/>
    <col min="5" max="5" width="7.77734375" style="27" customWidth="1"/>
    <col min="6" max="6" width="8.88671875" style="27" customWidth="1"/>
    <col min="7" max="7" width="7.77734375" style="27" customWidth="1"/>
    <col min="8" max="8" width="8.88671875" style="27" customWidth="1"/>
    <col min="9" max="9" width="7.77734375" style="27" customWidth="1"/>
    <col min="10" max="10" width="7.99609375" style="27" customWidth="1"/>
    <col min="11" max="11" width="7.77734375" style="27" customWidth="1"/>
    <col min="12" max="12" width="8.4453125" style="27" customWidth="1"/>
    <col min="13" max="13" width="7.77734375" style="27" customWidth="1"/>
    <col min="14" max="14" width="7.6640625" style="27" customWidth="1"/>
    <col min="15" max="15" width="7.77734375" style="27" customWidth="1"/>
    <col min="16" max="16384" width="8.88671875" style="27" customWidth="1"/>
  </cols>
  <sheetData>
    <row r="1" spans="3:15" ht="18.75" customHeight="1">
      <c r="C1" s="339" t="s">
        <v>578</v>
      </c>
      <c r="D1" s="334"/>
      <c r="E1" s="334"/>
      <c r="F1" s="29"/>
      <c r="G1" s="29"/>
      <c r="H1" s="29"/>
      <c r="I1" s="29"/>
      <c r="J1" s="29"/>
      <c r="K1" s="82"/>
      <c r="L1" s="29"/>
      <c r="M1" s="29"/>
      <c r="N1" s="29"/>
      <c r="O1" s="29"/>
    </row>
    <row r="2" spans="1:15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9.5" customHeight="1">
      <c r="A3" s="30" t="s">
        <v>250</v>
      </c>
      <c r="B3" s="29"/>
      <c r="C3" s="29"/>
      <c r="D3" s="29"/>
      <c r="E3" s="29"/>
      <c r="F3" s="29"/>
      <c r="G3" s="29"/>
      <c r="H3" s="29"/>
      <c r="I3" s="29"/>
      <c r="J3" s="29"/>
      <c r="K3" s="82"/>
      <c r="L3" s="29"/>
      <c r="M3" s="29"/>
      <c r="N3" s="29"/>
      <c r="O3" s="29"/>
    </row>
    <row r="4" spans="1:21" s="38" customFormat="1" ht="19.5" customHeight="1">
      <c r="A4" s="588" t="s">
        <v>521</v>
      </c>
      <c r="B4" s="532" t="s">
        <v>522</v>
      </c>
      <c r="C4" s="590"/>
      <c r="D4" s="556" t="s">
        <v>523</v>
      </c>
      <c r="E4" s="557"/>
      <c r="F4" s="564" t="s">
        <v>524</v>
      </c>
      <c r="G4" s="634"/>
      <c r="H4" s="564" t="s">
        <v>525</v>
      </c>
      <c r="I4" s="634"/>
      <c r="J4" s="564" t="s">
        <v>526</v>
      </c>
      <c r="K4" s="634"/>
      <c r="L4" s="564" t="s">
        <v>527</v>
      </c>
      <c r="M4" s="634"/>
      <c r="N4" s="556" t="s">
        <v>782</v>
      </c>
      <c r="O4" s="557"/>
      <c r="P4" s="556" t="s">
        <v>528</v>
      </c>
      <c r="Q4" s="557"/>
      <c r="R4" s="556" t="s">
        <v>529</v>
      </c>
      <c r="S4" s="557"/>
      <c r="T4" s="556" t="s">
        <v>530</v>
      </c>
      <c r="U4" s="562"/>
    </row>
    <row r="5" spans="1:21" s="38" customFormat="1" ht="15.75" customHeight="1">
      <c r="A5" s="635"/>
      <c r="B5" s="423"/>
      <c r="C5" s="548" t="s">
        <v>262</v>
      </c>
      <c r="D5" s="424"/>
      <c r="E5" s="548" t="s">
        <v>262</v>
      </c>
      <c r="F5" s="424"/>
      <c r="G5" s="548" t="s">
        <v>262</v>
      </c>
      <c r="H5" s="424"/>
      <c r="I5" s="548" t="s">
        <v>262</v>
      </c>
      <c r="J5" s="424"/>
      <c r="K5" s="548" t="s">
        <v>262</v>
      </c>
      <c r="L5" s="424"/>
      <c r="M5" s="548" t="s">
        <v>262</v>
      </c>
      <c r="N5" s="425" t="s">
        <v>531</v>
      </c>
      <c r="O5" s="548" t="s">
        <v>262</v>
      </c>
      <c r="P5" s="425" t="s">
        <v>263</v>
      </c>
      <c r="Q5" s="548" t="s">
        <v>262</v>
      </c>
      <c r="R5" s="426" t="s">
        <v>532</v>
      </c>
      <c r="S5" s="548" t="s">
        <v>262</v>
      </c>
      <c r="T5" s="426"/>
      <c r="U5" s="564" t="s">
        <v>262</v>
      </c>
    </row>
    <row r="6" spans="1:21" s="38" customFormat="1" ht="15.75" customHeight="1">
      <c r="A6" s="589"/>
      <c r="B6" s="40" t="s">
        <v>9</v>
      </c>
      <c r="C6" s="549"/>
      <c r="D6" s="427"/>
      <c r="E6" s="549"/>
      <c r="F6" s="178"/>
      <c r="G6" s="549"/>
      <c r="H6" s="110"/>
      <c r="I6" s="549"/>
      <c r="J6" s="427"/>
      <c r="K6" s="549"/>
      <c r="L6" s="427"/>
      <c r="M6" s="549"/>
      <c r="N6" s="110" t="s">
        <v>263</v>
      </c>
      <c r="O6" s="549"/>
      <c r="P6" s="428"/>
      <c r="Q6" s="549"/>
      <c r="R6" s="428"/>
      <c r="S6" s="549"/>
      <c r="T6" s="428"/>
      <c r="U6" s="633"/>
    </row>
    <row r="7" spans="1:22" s="38" customFormat="1" ht="8.25" customHeight="1">
      <c r="A7" s="87"/>
      <c r="B7" s="96"/>
      <c r="C7" s="248"/>
      <c r="D7" s="73"/>
      <c r="E7" s="248"/>
      <c r="F7" s="371"/>
      <c r="G7" s="248"/>
      <c r="H7" s="248"/>
      <c r="I7" s="248"/>
      <c r="J7" s="73"/>
      <c r="K7" s="248"/>
      <c r="L7" s="73"/>
      <c r="M7" s="248"/>
      <c r="N7" s="248"/>
      <c r="O7" s="248"/>
      <c r="P7" s="172"/>
      <c r="Q7" s="248"/>
      <c r="R7" s="172"/>
      <c r="S7" s="248"/>
      <c r="T7" s="172"/>
      <c r="U7" s="248"/>
      <c r="V7" s="73"/>
    </row>
    <row r="8" spans="1:15" s="38" customFormat="1" ht="13.5">
      <c r="A8" s="48"/>
      <c r="B8" s="45"/>
      <c r="C8" s="45"/>
      <c r="D8" s="45"/>
      <c r="E8" s="371" t="s">
        <v>264</v>
      </c>
      <c r="F8" s="45"/>
      <c r="G8" s="45"/>
      <c r="H8" s="45" t="s">
        <v>388</v>
      </c>
      <c r="I8" s="45"/>
      <c r="J8" s="45"/>
      <c r="K8" s="45"/>
      <c r="L8" s="45"/>
      <c r="M8" s="45"/>
      <c r="N8" s="45"/>
      <c r="O8" s="45"/>
    </row>
    <row r="9" spans="1:21" s="38" customFormat="1" ht="13.5">
      <c r="A9" s="44" t="s">
        <v>29</v>
      </c>
      <c r="B9" s="45">
        <v>1180.75</v>
      </c>
      <c r="C9" s="358">
        <v>100</v>
      </c>
      <c r="D9" s="45">
        <v>28</v>
      </c>
      <c r="E9" s="418">
        <v>2.3713741266144397</v>
      </c>
      <c r="F9" s="45">
        <v>171</v>
      </c>
      <c r="G9" s="418">
        <v>14.482320558966757</v>
      </c>
      <c r="H9" s="45">
        <v>171</v>
      </c>
      <c r="I9" s="418">
        <v>14.482320558966757</v>
      </c>
      <c r="J9" s="45">
        <v>149</v>
      </c>
      <c r="K9" s="418">
        <v>12.619098030912557</v>
      </c>
      <c r="L9" s="45">
        <v>195</v>
      </c>
      <c r="M9" s="418">
        <v>16.514926953207706</v>
      </c>
      <c r="N9" s="45">
        <v>25</v>
      </c>
      <c r="O9" s="418">
        <v>2.1172983273343213</v>
      </c>
      <c r="P9" s="37">
        <v>136</v>
      </c>
      <c r="Q9" s="418">
        <v>11.518102900698707</v>
      </c>
      <c r="R9" s="37">
        <v>165</v>
      </c>
      <c r="S9" s="418">
        <v>13.974168960406521</v>
      </c>
      <c r="T9" s="37">
        <v>142</v>
      </c>
      <c r="U9" s="418">
        <v>12.026254499258945</v>
      </c>
    </row>
    <row r="10" spans="1:21" s="38" customFormat="1" ht="13.5">
      <c r="A10" s="44" t="s">
        <v>244</v>
      </c>
      <c r="B10" s="45">
        <v>1172.5</v>
      </c>
      <c r="C10" s="358">
        <v>100</v>
      </c>
      <c r="D10" s="45">
        <v>28</v>
      </c>
      <c r="E10" s="418">
        <v>2.3880597014925375</v>
      </c>
      <c r="F10" s="45">
        <v>180</v>
      </c>
      <c r="G10" s="418">
        <v>15.351812366737741</v>
      </c>
      <c r="H10" s="45">
        <v>167</v>
      </c>
      <c r="I10" s="418">
        <v>14.243070362473349</v>
      </c>
      <c r="J10" s="45">
        <v>145</v>
      </c>
      <c r="K10" s="418">
        <v>12.366737739872068</v>
      </c>
      <c r="L10" s="45">
        <v>188</v>
      </c>
      <c r="M10" s="418">
        <v>16.03411513859275</v>
      </c>
      <c r="N10" s="45">
        <v>24</v>
      </c>
      <c r="O10" s="418">
        <v>2.046908315565032</v>
      </c>
      <c r="P10" s="45">
        <v>143</v>
      </c>
      <c r="Q10" s="418">
        <v>12.196162046908315</v>
      </c>
      <c r="R10" s="45">
        <v>153</v>
      </c>
      <c r="S10" s="418">
        <v>13.049040511727078</v>
      </c>
      <c r="T10" s="45">
        <v>147</v>
      </c>
      <c r="U10" s="418">
        <v>12.53731343283582</v>
      </c>
    </row>
    <row r="11" spans="1:21" s="38" customFormat="1" ht="13.5">
      <c r="A11" s="44" t="s">
        <v>284</v>
      </c>
      <c r="B11" s="45">
        <v>1157.25</v>
      </c>
      <c r="C11" s="358">
        <v>100</v>
      </c>
      <c r="D11" s="45">
        <v>32</v>
      </c>
      <c r="E11" s="418">
        <v>2.7651760639446965</v>
      </c>
      <c r="F11" s="45">
        <v>175</v>
      </c>
      <c r="G11" s="418">
        <v>15.122056599697558</v>
      </c>
      <c r="H11" s="45">
        <v>160</v>
      </c>
      <c r="I11" s="418">
        <v>13.825880319723483</v>
      </c>
      <c r="J11" s="45">
        <v>134</v>
      </c>
      <c r="K11" s="418">
        <v>11.579174767768416</v>
      </c>
      <c r="L11" s="45">
        <v>185</v>
      </c>
      <c r="M11" s="418">
        <v>15.986174119680276</v>
      </c>
      <c r="N11" s="45">
        <v>22</v>
      </c>
      <c r="O11" s="418">
        <v>1.901058543961979</v>
      </c>
      <c r="P11" s="45">
        <v>136</v>
      </c>
      <c r="Q11" s="418">
        <v>11.75199827176496</v>
      </c>
      <c r="R11" s="45">
        <v>156</v>
      </c>
      <c r="S11" s="418">
        <v>13.480233311730395</v>
      </c>
      <c r="T11" s="45">
        <v>158</v>
      </c>
      <c r="U11" s="418">
        <v>13.653056815726938</v>
      </c>
    </row>
    <row r="12" spans="1:21" s="38" customFormat="1" ht="13.5">
      <c r="A12" s="44" t="s">
        <v>283</v>
      </c>
      <c r="B12" s="45">
        <v>1142</v>
      </c>
      <c r="C12" s="358">
        <v>100</v>
      </c>
      <c r="D12" s="45">
        <v>31.75</v>
      </c>
      <c r="E12" s="418">
        <v>2.7802101576182134</v>
      </c>
      <c r="F12" s="45">
        <v>184</v>
      </c>
      <c r="G12" s="418">
        <v>16.112084063047284</v>
      </c>
      <c r="H12" s="45">
        <v>163.5</v>
      </c>
      <c r="I12" s="418">
        <v>14.316987740805603</v>
      </c>
      <c r="J12" s="45">
        <v>130.75</v>
      </c>
      <c r="K12" s="418">
        <v>11.449211908931698</v>
      </c>
      <c r="L12" s="45">
        <v>169.5</v>
      </c>
      <c r="M12" s="418">
        <v>14.842381786339756</v>
      </c>
      <c r="N12" s="45">
        <v>17.75</v>
      </c>
      <c r="O12" s="418">
        <v>1.5542907180385288</v>
      </c>
      <c r="P12" s="45">
        <v>127.25</v>
      </c>
      <c r="Q12" s="418">
        <v>11.142732049036777</v>
      </c>
      <c r="R12" s="45">
        <v>157.75</v>
      </c>
      <c r="S12" s="418">
        <v>13.813485113835377</v>
      </c>
      <c r="T12" s="45">
        <v>159.75</v>
      </c>
      <c r="U12" s="418">
        <v>13.988616462346759</v>
      </c>
    </row>
    <row r="13" spans="1:21" s="38" customFormat="1" ht="13.5">
      <c r="A13" s="44" t="s">
        <v>646</v>
      </c>
      <c r="B13" s="45">
        <v>1147.75</v>
      </c>
      <c r="C13" s="358">
        <v>100.02178174689611</v>
      </c>
      <c r="D13" s="45">
        <v>31</v>
      </c>
      <c r="E13" s="418">
        <v>2.7009366151165324</v>
      </c>
      <c r="F13" s="45">
        <v>197.25</v>
      </c>
      <c r="G13" s="418">
        <v>17.18579830102374</v>
      </c>
      <c r="H13" s="45">
        <v>162.25</v>
      </c>
      <c r="I13" s="418">
        <v>14.136353735569593</v>
      </c>
      <c r="J13" s="45">
        <v>131.25</v>
      </c>
      <c r="K13" s="418">
        <v>11.43541712045306</v>
      </c>
      <c r="L13" s="45">
        <v>169.25</v>
      </c>
      <c r="M13" s="418">
        <v>14.746242648660424</v>
      </c>
      <c r="N13" s="45">
        <v>24.75</v>
      </c>
      <c r="O13" s="418">
        <v>2.1563929427140054</v>
      </c>
      <c r="P13" s="45">
        <v>117.75</v>
      </c>
      <c r="Q13" s="418">
        <v>10.259202788063602</v>
      </c>
      <c r="R13" s="45">
        <v>154.75</v>
      </c>
      <c r="S13" s="418">
        <v>13.48290132868656</v>
      </c>
      <c r="T13" s="45">
        <v>159.75</v>
      </c>
      <c r="U13" s="418">
        <v>13.918536266608584</v>
      </c>
    </row>
    <row r="14" spans="1:21" s="38" customFormat="1" ht="13.5">
      <c r="A14" s="44" t="s">
        <v>717</v>
      </c>
      <c r="B14" s="45">
        <f>AVERAGE(B16:B19)</f>
        <v>1169</v>
      </c>
      <c r="C14" s="358">
        <f>SUM(E14+G14+I14+K14+M14+O14+Q14+S14+U14)</f>
        <v>100.04277159965784</v>
      </c>
      <c r="D14" s="45">
        <v>31</v>
      </c>
      <c r="E14" s="418">
        <f>D14/B14*100</f>
        <v>2.6518391787852864</v>
      </c>
      <c r="F14" s="45">
        <f>AVERAGE(F16:F19)</f>
        <v>208.75</v>
      </c>
      <c r="G14" s="418">
        <f>F14/B14*100</f>
        <v>17.857142857142858</v>
      </c>
      <c r="H14" s="45">
        <f>AVERAGE(H16:H19)</f>
        <v>174</v>
      </c>
      <c r="I14" s="418">
        <f>H14/B14*100</f>
        <v>14.884516680923868</v>
      </c>
      <c r="J14" s="429">
        <f>AVERAGE(J16:J19)</f>
        <v>129.75</v>
      </c>
      <c r="K14" s="418">
        <f>J14/B14*100</f>
        <v>11.09923011120616</v>
      </c>
      <c r="L14" s="45">
        <f>AVERAGE(L16:L19)</f>
        <v>156.75</v>
      </c>
      <c r="M14" s="418">
        <f>L14/B14*100</f>
        <v>13.408896492728829</v>
      </c>
      <c r="N14" s="45">
        <f>AVERAGE(N16:N19)</f>
        <v>21.75</v>
      </c>
      <c r="O14" s="418">
        <f>N14/B14*100</f>
        <v>1.8605645851154835</v>
      </c>
      <c r="P14" s="45">
        <f>AVERAGE(P16:P19)</f>
        <v>120</v>
      </c>
      <c r="Q14" s="418">
        <f>P14/B14*100</f>
        <v>10.26518391787853</v>
      </c>
      <c r="R14" s="45">
        <f>AVERAGE(R16:R19)</f>
        <v>161.75</v>
      </c>
      <c r="S14" s="418">
        <f>R14/B14*100</f>
        <v>13.836612489307102</v>
      </c>
      <c r="T14" s="45">
        <f>AVERAGE(T16:T19)</f>
        <v>165.75</v>
      </c>
      <c r="U14" s="418">
        <f>T14/B14*100</f>
        <v>14.178785286569717</v>
      </c>
    </row>
    <row r="15" spans="1:21" s="38" customFormat="1" ht="9.75" customHeight="1">
      <c r="A15" s="48"/>
      <c r="B15" s="45"/>
      <c r="C15" s="358"/>
      <c r="D15" s="45"/>
      <c r="E15" s="418"/>
      <c r="F15" s="45"/>
      <c r="G15" s="418"/>
      <c r="H15" s="45"/>
      <c r="I15" s="418"/>
      <c r="J15" s="45"/>
      <c r="K15" s="418"/>
      <c r="L15" s="45"/>
      <c r="M15" s="418"/>
      <c r="N15" s="45"/>
      <c r="O15" s="418"/>
      <c r="P15" s="37"/>
      <c r="Q15" s="418"/>
      <c r="R15" s="37"/>
      <c r="S15" s="418"/>
      <c r="T15" s="37"/>
      <c r="U15" s="418"/>
    </row>
    <row r="16" spans="1:21" s="38" customFormat="1" ht="13.5">
      <c r="A16" s="44" t="s">
        <v>783</v>
      </c>
      <c r="B16" s="512">
        <v>1146</v>
      </c>
      <c r="C16" s="358">
        <v>100</v>
      </c>
      <c r="D16" s="512">
        <v>33</v>
      </c>
      <c r="E16" s="418">
        <f>D16/B16*100</f>
        <v>2.8795811518324608</v>
      </c>
      <c r="F16" s="512">
        <v>206</v>
      </c>
      <c r="G16" s="418">
        <f>F16/B16*100</f>
        <v>17.975567190226876</v>
      </c>
      <c r="H16" s="512">
        <v>169</v>
      </c>
      <c r="I16" s="418">
        <f>H16/B16*100</f>
        <v>14.74694589877836</v>
      </c>
      <c r="J16" s="512">
        <v>128</v>
      </c>
      <c r="K16" s="418">
        <f>J16/B16*100</f>
        <v>11.169284467713787</v>
      </c>
      <c r="L16" s="512">
        <v>163</v>
      </c>
      <c r="M16" s="418">
        <f>L16/B16*100</f>
        <v>14.223385689354275</v>
      </c>
      <c r="N16" s="512">
        <v>21</v>
      </c>
      <c r="O16" s="418">
        <f>N16/B16*100</f>
        <v>1.832460732984293</v>
      </c>
      <c r="P16" s="512">
        <v>118</v>
      </c>
      <c r="Q16" s="418">
        <f>P16/B16*100</f>
        <v>10.296684118673648</v>
      </c>
      <c r="R16" s="512">
        <v>157</v>
      </c>
      <c r="S16" s="418">
        <f>R16/B16*100</f>
        <v>13.699825479930192</v>
      </c>
      <c r="T16" s="512">
        <v>152</v>
      </c>
      <c r="U16" s="418">
        <f>T16/B16*100</f>
        <v>13.263525305410123</v>
      </c>
    </row>
    <row r="17" spans="1:21" s="38" customFormat="1" ht="13.5">
      <c r="A17" s="44" t="s">
        <v>533</v>
      </c>
      <c r="B17" s="512">
        <v>1187</v>
      </c>
      <c r="C17" s="358">
        <v>100</v>
      </c>
      <c r="D17" s="512">
        <v>31</v>
      </c>
      <c r="E17" s="418">
        <f>D17/B17*100</f>
        <v>2.611625947767481</v>
      </c>
      <c r="F17" s="512">
        <v>206</v>
      </c>
      <c r="G17" s="418">
        <f>F17/B17*100</f>
        <v>17.354675652906487</v>
      </c>
      <c r="H17" s="512">
        <v>173</v>
      </c>
      <c r="I17" s="418">
        <f>H17/B17*100</f>
        <v>14.574557708508845</v>
      </c>
      <c r="J17" s="512">
        <v>134</v>
      </c>
      <c r="K17" s="418">
        <f>J17/B17*100</f>
        <v>11.288963774220724</v>
      </c>
      <c r="L17" s="512">
        <v>156</v>
      </c>
      <c r="M17" s="418">
        <f>L17/B17*100</f>
        <v>13.142375737152484</v>
      </c>
      <c r="N17" s="512">
        <v>24</v>
      </c>
      <c r="O17" s="418">
        <f>N17/B17*100</f>
        <v>2.0219039595619206</v>
      </c>
      <c r="P17" s="512">
        <v>126</v>
      </c>
      <c r="Q17" s="418">
        <f>P17/B17*100</f>
        <v>10.614995787700083</v>
      </c>
      <c r="R17" s="512">
        <v>164</v>
      </c>
      <c r="S17" s="418">
        <f>R17/B17*100</f>
        <v>13.816343723673125</v>
      </c>
      <c r="T17" s="512">
        <v>175</v>
      </c>
      <c r="U17" s="418">
        <f>T17/B17*100</f>
        <v>14.743049705139006</v>
      </c>
    </row>
    <row r="18" spans="1:21" s="38" customFormat="1" ht="13.5">
      <c r="A18" s="44" t="s">
        <v>534</v>
      </c>
      <c r="B18" s="512">
        <v>1172</v>
      </c>
      <c r="C18" s="358">
        <v>100</v>
      </c>
      <c r="D18" s="512">
        <v>32</v>
      </c>
      <c r="E18" s="418">
        <f>D18/B18*100</f>
        <v>2.7303754266211606</v>
      </c>
      <c r="F18" s="512">
        <v>209</v>
      </c>
      <c r="G18" s="418">
        <f>F18/B18*100</f>
        <v>17.832764505119453</v>
      </c>
      <c r="H18" s="512">
        <v>171</v>
      </c>
      <c r="I18" s="418">
        <f>H18/B18*100</f>
        <v>14.590443686006827</v>
      </c>
      <c r="J18" s="512">
        <v>133</v>
      </c>
      <c r="K18" s="418">
        <f>J18/B18*100</f>
        <v>11.348122866894197</v>
      </c>
      <c r="L18" s="512">
        <v>152</v>
      </c>
      <c r="M18" s="418">
        <f>L18/B18*100</f>
        <v>12.969283276450511</v>
      </c>
      <c r="N18" s="512">
        <v>21</v>
      </c>
      <c r="O18" s="418">
        <f>N18/B18*100</f>
        <v>1.7918088737201365</v>
      </c>
      <c r="P18" s="512">
        <v>120</v>
      </c>
      <c r="Q18" s="418">
        <f>P18/B18*100</f>
        <v>10.238907849829351</v>
      </c>
      <c r="R18" s="512">
        <v>165</v>
      </c>
      <c r="S18" s="418">
        <f>R18/B18*100</f>
        <v>14.07849829351536</v>
      </c>
      <c r="T18" s="512">
        <v>169</v>
      </c>
      <c r="U18" s="418">
        <f>T18/B18*100</f>
        <v>14.419795221843005</v>
      </c>
    </row>
    <row r="19" spans="1:21" s="38" customFormat="1" ht="13.5">
      <c r="A19" s="44" t="s">
        <v>535</v>
      </c>
      <c r="B19" s="512">
        <v>1171</v>
      </c>
      <c r="C19" s="358">
        <f>SUM(E19+G19+I19+K19+M19+O19+Q19+S19+U19)</f>
        <v>100</v>
      </c>
      <c r="D19" s="512">
        <v>29</v>
      </c>
      <c r="E19" s="418">
        <f>D19/B19*100</f>
        <v>2.4765157984628523</v>
      </c>
      <c r="F19" s="512">
        <v>214</v>
      </c>
      <c r="G19" s="418">
        <f>F19/B19*100</f>
        <v>18.274978650725878</v>
      </c>
      <c r="H19" s="512">
        <v>183</v>
      </c>
      <c r="I19" s="418">
        <f>H19/B19*100</f>
        <v>15.627668659265584</v>
      </c>
      <c r="J19" s="512">
        <v>124</v>
      </c>
      <c r="K19" s="418">
        <f>J19/B19*100</f>
        <v>10.589239965841161</v>
      </c>
      <c r="L19" s="512">
        <v>156</v>
      </c>
      <c r="M19" s="418">
        <f>L19/B19*100</f>
        <v>13.321947053800171</v>
      </c>
      <c r="N19" s="512">
        <v>21</v>
      </c>
      <c r="O19" s="418">
        <f>N19/B19*100</f>
        <v>1.7933390264730997</v>
      </c>
      <c r="P19" s="512">
        <v>116</v>
      </c>
      <c r="Q19" s="418">
        <f>P19/B19*100</f>
        <v>9.90606319385141</v>
      </c>
      <c r="R19" s="512">
        <v>161</v>
      </c>
      <c r="S19" s="418">
        <f>R19/B19*100</f>
        <v>13.748932536293765</v>
      </c>
      <c r="T19" s="512">
        <v>167</v>
      </c>
      <c r="U19" s="418">
        <f>T19/B19*100</f>
        <v>14.26131511528608</v>
      </c>
    </row>
    <row r="20" spans="1:21" s="38" customFormat="1" ht="11.25" customHeight="1">
      <c r="A20" s="44"/>
      <c r="B20" s="45"/>
      <c r="C20" s="358"/>
      <c r="D20" s="45"/>
      <c r="E20" s="418"/>
      <c r="F20" s="45"/>
      <c r="G20" s="418"/>
      <c r="H20" s="45"/>
      <c r="I20" s="418"/>
      <c r="J20" s="45"/>
      <c r="K20" s="418"/>
      <c r="L20" s="45"/>
      <c r="M20" s="418"/>
      <c r="N20" s="45"/>
      <c r="O20" s="418"/>
      <c r="P20" s="37"/>
      <c r="Q20" s="418"/>
      <c r="R20" s="37"/>
      <c r="S20" s="418"/>
      <c r="T20" s="37"/>
      <c r="U20" s="418"/>
    </row>
    <row r="21" spans="1:21" s="38" customFormat="1" ht="13.5">
      <c r="A21" s="48"/>
      <c r="B21" s="45"/>
      <c r="C21" s="358"/>
      <c r="D21" s="45"/>
      <c r="E21" s="371" t="s">
        <v>13</v>
      </c>
      <c r="F21" s="45"/>
      <c r="G21" s="45"/>
      <c r="H21" s="45" t="s">
        <v>536</v>
      </c>
      <c r="I21" s="45"/>
      <c r="J21" s="45"/>
      <c r="K21" s="45"/>
      <c r="L21" s="45"/>
      <c r="M21" s="45"/>
      <c r="N21" s="45"/>
      <c r="O21" s="45"/>
      <c r="P21" s="37"/>
      <c r="Q21" s="418"/>
      <c r="R21" s="37"/>
      <c r="S21" s="418"/>
      <c r="T21" s="37"/>
      <c r="U21" s="418"/>
    </row>
    <row r="22" spans="1:21" s="38" customFormat="1" ht="13.5">
      <c r="A22" s="44" t="s">
        <v>29</v>
      </c>
      <c r="B22" s="45">
        <v>669.75</v>
      </c>
      <c r="C22" s="430">
        <v>100</v>
      </c>
      <c r="D22" s="180">
        <v>26</v>
      </c>
      <c r="E22" s="430">
        <v>3.882045539380366</v>
      </c>
      <c r="F22" s="180">
        <v>87</v>
      </c>
      <c r="G22" s="430">
        <v>12.989921612541993</v>
      </c>
      <c r="H22" s="180">
        <v>94</v>
      </c>
      <c r="I22" s="430">
        <v>14.035087719298245</v>
      </c>
      <c r="J22" s="180">
        <v>43</v>
      </c>
      <c r="K22" s="430">
        <v>6.4203060843598365</v>
      </c>
      <c r="L22" s="180">
        <v>97</v>
      </c>
      <c r="M22" s="430">
        <v>14.48301605076521</v>
      </c>
      <c r="N22" s="180">
        <v>14</v>
      </c>
      <c r="O22" s="430">
        <v>2.0903322135125046</v>
      </c>
      <c r="P22" s="180">
        <v>111</v>
      </c>
      <c r="Q22" s="430">
        <v>16.573348264277715</v>
      </c>
      <c r="R22" s="180">
        <v>132</v>
      </c>
      <c r="S22" s="430">
        <v>19.70884658454647</v>
      </c>
      <c r="T22" s="180">
        <v>64</v>
      </c>
      <c r="U22" s="430">
        <v>9.555804404628592</v>
      </c>
    </row>
    <row r="23" spans="1:21" s="38" customFormat="1" ht="13.5">
      <c r="A23" s="44" t="s">
        <v>244</v>
      </c>
      <c r="B23" s="45">
        <v>666</v>
      </c>
      <c r="C23" s="358">
        <v>100</v>
      </c>
      <c r="D23" s="45">
        <v>25</v>
      </c>
      <c r="E23" s="358">
        <v>3.7537537537537538</v>
      </c>
      <c r="F23" s="45">
        <v>87</v>
      </c>
      <c r="G23" s="358">
        <v>13.063063063063062</v>
      </c>
      <c r="H23" s="45">
        <v>91</v>
      </c>
      <c r="I23" s="358">
        <v>13.663663663663664</v>
      </c>
      <c r="J23" s="45">
        <v>44</v>
      </c>
      <c r="K23" s="358">
        <v>6.606606606606606</v>
      </c>
      <c r="L23" s="45">
        <v>99</v>
      </c>
      <c r="M23" s="358">
        <v>14.864864864864865</v>
      </c>
      <c r="N23" s="45">
        <v>15</v>
      </c>
      <c r="O23" s="358">
        <v>2.2522522522522523</v>
      </c>
      <c r="P23" s="311">
        <v>117</v>
      </c>
      <c r="Q23" s="418">
        <v>17.56756756756757</v>
      </c>
      <c r="R23" s="45">
        <v>119</v>
      </c>
      <c r="S23" s="418">
        <v>17.86786786786787</v>
      </c>
      <c r="T23" s="45">
        <v>69</v>
      </c>
      <c r="U23" s="418">
        <v>10.36036036036036</v>
      </c>
    </row>
    <row r="24" spans="1:21" s="38" customFormat="1" ht="13.5">
      <c r="A24" s="44" t="s">
        <v>284</v>
      </c>
      <c r="B24" s="45">
        <v>664</v>
      </c>
      <c r="C24" s="358">
        <v>100</v>
      </c>
      <c r="D24" s="45">
        <v>29</v>
      </c>
      <c r="E24" s="358">
        <v>4.367469879518072</v>
      </c>
      <c r="F24" s="45">
        <v>78</v>
      </c>
      <c r="G24" s="358">
        <v>11.74698795180723</v>
      </c>
      <c r="H24" s="45">
        <v>84</v>
      </c>
      <c r="I24" s="358">
        <v>12.650602409638553</v>
      </c>
      <c r="J24" s="45">
        <v>38</v>
      </c>
      <c r="K24" s="358">
        <v>5.72289156626506</v>
      </c>
      <c r="L24" s="45">
        <v>104</v>
      </c>
      <c r="M24" s="358">
        <v>15.66265060240964</v>
      </c>
      <c r="N24" s="45">
        <v>15</v>
      </c>
      <c r="O24" s="358">
        <v>2.2590361445783134</v>
      </c>
      <c r="P24" s="311">
        <v>112</v>
      </c>
      <c r="Q24" s="418">
        <v>16.867469879518072</v>
      </c>
      <c r="R24" s="45">
        <v>126</v>
      </c>
      <c r="S24" s="418">
        <v>18.97590361445783</v>
      </c>
      <c r="T24" s="45">
        <v>77</v>
      </c>
      <c r="U24" s="418">
        <v>11.596385542168674</v>
      </c>
    </row>
    <row r="25" spans="1:21" s="38" customFormat="1" ht="13.5">
      <c r="A25" s="44" t="s">
        <v>283</v>
      </c>
      <c r="B25" s="45">
        <v>662</v>
      </c>
      <c r="C25" s="358">
        <v>100</v>
      </c>
      <c r="D25" s="45">
        <v>29.5</v>
      </c>
      <c r="E25" s="358">
        <v>4.45619335347432</v>
      </c>
      <c r="F25" s="45">
        <v>90.25</v>
      </c>
      <c r="G25" s="358">
        <v>13.632930513595165</v>
      </c>
      <c r="H25" s="45">
        <v>82.5</v>
      </c>
      <c r="I25" s="358">
        <v>12.462235649546828</v>
      </c>
      <c r="J25" s="45">
        <v>39.25</v>
      </c>
      <c r="K25" s="358">
        <v>5.929003021148036</v>
      </c>
      <c r="L25" s="45">
        <v>90.5</v>
      </c>
      <c r="M25" s="358">
        <v>13.670694864048338</v>
      </c>
      <c r="N25" s="45">
        <v>11.75</v>
      </c>
      <c r="O25" s="358">
        <v>1.7749244712990937</v>
      </c>
      <c r="P25" s="311">
        <v>106.25</v>
      </c>
      <c r="Q25" s="418">
        <v>16.04984894259819</v>
      </c>
      <c r="R25" s="45">
        <v>132.25</v>
      </c>
      <c r="S25" s="418">
        <v>19.977341389728096</v>
      </c>
      <c r="T25" s="45">
        <v>80.25</v>
      </c>
      <c r="U25" s="418">
        <v>12.122356495468278</v>
      </c>
    </row>
    <row r="26" spans="1:21" s="38" customFormat="1" ht="13.5">
      <c r="A26" s="44" t="s">
        <v>646</v>
      </c>
      <c r="B26" s="45">
        <v>667.75</v>
      </c>
      <c r="C26" s="358">
        <v>99.96256083863722</v>
      </c>
      <c r="D26" s="45">
        <v>29.75</v>
      </c>
      <c r="E26" s="358">
        <v>4.455260202171472</v>
      </c>
      <c r="F26" s="45">
        <v>92.75</v>
      </c>
      <c r="G26" s="358">
        <v>13.88992886559341</v>
      </c>
      <c r="H26" s="45">
        <v>86.75</v>
      </c>
      <c r="I26" s="358">
        <v>12.99138899288656</v>
      </c>
      <c r="J26" s="45">
        <v>40</v>
      </c>
      <c r="K26" s="358">
        <v>5.990265818045676</v>
      </c>
      <c r="L26" s="45">
        <v>83.25</v>
      </c>
      <c r="M26" s="358">
        <v>12.467240733807563</v>
      </c>
      <c r="N26" s="45">
        <v>15</v>
      </c>
      <c r="O26" s="358">
        <v>2.2463496817671285</v>
      </c>
      <c r="P26" s="311">
        <v>103.75</v>
      </c>
      <c r="Q26" s="418">
        <v>15.53725196555597</v>
      </c>
      <c r="R26" s="45">
        <v>131.25</v>
      </c>
      <c r="S26" s="418">
        <v>19.655559715462374</v>
      </c>
      <c r="T26" s="45">
        <v>85</v>
      </c>
      <c r="U26" s="418">
        <v>12.72931486334706</v>
      </c>
    </row>
    <row r="27" spans="1:21" s="38" customFormat="1" ht="13.5">
      <c r="A27" s="44" t="s">
        <v>717</v>
      </c>
      <c r="B27" s="45">
        <v>668</v>
      </c>
      <c r="C27" s="358">
        <f>SUM(E27+G27+I27+K27+M27+O27+Q27+S27+U27)</f>
        <v>100</v>
      </c>
      <c r="D27" s="45">
        <f>AVERAGE(D29:D32)</f>
        <v>28.25</v>
      </c>
      <c r="E27" s="358">
        <f aca="true" t="shared" si="0" ref="E27:E32">D27/B27*100</f>
        <v>4.229041916167665</v>
      </c>
      <c r="F27" s="45">
        <f>AVERAGE(F29:F32)</f>
        <v>96.25</v>
      </c>
      <c r="G27" s="358">
        <f aca="true" t="shared" si="1" ref="G27:G32">F27/B27*100</f>
        <v>14.408682634730537</v>
      </c>
      <c r="H27" s="45">
        <f>AVERAGE(H29:H32)</f>
        <v>95.25</v>
      </c>
      <c r="I27" s="358">
        <f>H27/B27*100</f>
        <v>14.258982035928144</v>
      </c>
      <c r="J27" s="45">
        <f>AVERAGE(J29:J32)</f>
        <v>35.5</v>
      </c>
      <c r="K27" s="358">
        <f>J27/B27*100</f>
        <v>5.31437125748503</v>
      </c>
      <c r="L27" s="45">
        <f>AVERAGE(L29:L32)</f>
        <v>77.75</v>
      </c>
      <c r="M27" s="358">
        <f>L27/B27*100</f>
        <v>11.639221556886227</v>
      </c>
      <c r="N27" s="45">
        <v>14</v>
      </c>
      <c r="O27" s="358">
        <f>N27/B27*100</f>
        <v>2.095808383233533</v>
      </c>
      <c r="P27" s="311">
        <f>AVERAGE(P29:P32)</f>
        <v>104.75</v>
      </c>
      <c r="Q27" s="418">
        <f>P27/B27*100</f>
        <v>15.681137724550897</v>
      </c>
      <c r="R27" s="45">
        <f>AVERAGE(R29:R32)</f>
        <v>135</v>
      </c>
      <c r="S27" s="418">
        <f>R27/B27*100</f>
        <v>20.209580838323355</v>
      </c>
      <c r="T27" s="45">
        <f>AVERAGE(T29:T32)</f>
        <v>81.25</v>
      </c>
      <c r="U27" s="418">
        <f>T27/B27*100</f>
        <v>12.16317365269461</v>
      </c>
    </row>
    <row r="28" spans="1:21" s="38" customFormat="1" ht="9" customHeight="1">
      <c r="A28" s="48"/>
      <c r="B28" s="45"/>
      <c r="C28" s="358"/>
      <c r="D28" s="45"/>
      <c r="E28" s="358"/>
      <c r="F28" s="45"/>
      <c r="G28" s="358"/>
      <c r="H28" s="45"/>
      <c r="I28" s="358"/>
      <c r="J28" s="45"/>
      <c r="K28" s="358"/>
      <c r="L28" s="45"/>
      <c r="M28" s="358"/>
      <c r="N28" s="45"/>
      <c r="O28" s="358"/>
      <c r="P28" s="37"/>
      <c r="Q28" s="418"/>
      <c r="R28" s="37"/>
      <c r="S28" s="418"/>
      <c r="T28" s="37"/>
      <c r="U28" s="418"/>
    </row>
    <row r="29" spans="1:21" s="38" customFormat="1" ht="13.5">
      <c r="A29" s="44" t="s">
        <v>783</v>
      </c>
      <c r="B29" s="45">
        <v>662</v>
      </c>
      <c r="C29" s="358">
        <v>100</v>
      </c>
      <c r="D29" s="45">
        <v>31</v>
      </c>
      <c r="E29" s="358">
        <f t="shared" si="0"/>
        <v>4.682779456193353</v>
      </c>
      <c r="F29" s="45">
        <v>96</v>
      </c>
      <c r="G29" s="358">
        <f t="shared" si="1"/>
        <v>14.501510574018129</v>
      </c>
      <c r="H29" s="45">
        <v>90</v>
      </c>
      <c r="I29" s="358">
        <f>H29/B29*100</f>
        <v>13.595166163141995</v>
      </c>
      <c r="J29" s="45">
        <v>36</v>
      </c>
      <c r="K29" s="358">
        <f>J29/B29*100</f>
        <v>5.438066465256798</v>
      </c>
      <c r="L29" s="45">
        <v>79</v>
      </c>
      <c r="M29" s="358">
        <f>L29/B29*100</f>
        <v>11.933534743202417</v>
      </c>
      <c r="N29" s="45">
        <v>15</v>
      </c>
      <c r="O29" s="358">
        <f>N29/B29*100</f>
        <v>2.2658610271903323</v>
      </c>
      <c r="P29" s="37">
        <v>105</v>
      </c>
      <c r="Q29" s="418">
        <f>P29/B29*100</f>
        <v>15.861027190332328</v>
      </c>
      <c r="R29" s="37">
        <v>131</v>
      </c>
      <c r="S29" s="418">
        <f>R29/B29*100</f>
        <v>19.788519637462233</v>
      </c>
      <c r="T29" s="37">
        <v>79</v>
      </c>
      <c r="U29" s="418">
        <f>T29/B29*100</f>
        <v>11.933534743202417</v>
      </c>
    </row>
    <row r="30" spans="1:21" s="38" customFormat="1" ht="13.5">
      <c r="A30" s="44" t="s">
        <v>533</v>
      </c>
      <c r="B30" s="45">
        <v>676</v>
      </c>
      <c r="C30" s="358">
        <v>100</v>
      </c>
      <c r="D30" s="45">
        <v>28</v>
      </c>
      <c r="E30" s="358">
        <f t="shared" si="0"/>
        <v>4.142011834319527</v>
      </c>
      <c r="F30" s="45">
        <v>94</v>
      </c>
      <c r="G30" s="358">
        <f t="shared" si="1"/>
        <v>13.905325443786982</v>
      </c>
      <c r="H30" s="45">
        <v>94</v>
      </c>
      <c r="I30" s="358">
        <f>H30/B30*100</f>
        <v>13.905325443786982</v>
      </c>
      <c r="J30" s="45">
        <v>38</v>
      </c>
      <c r="K30" s="358">
        <f>J30/B30*100</f>
        <v>5.621301775147929</v>
      </c>
      <c r="L30" s="45">
        <v>75</v>
      </c>
      <c r="M30" s="358">
        <f>L30/B30*100</f>
        <v>11.094674556213018</v>
      </c>
      <c r="N30" s="45">
        <v>16</v>
      </c>
      <c r="O30" s="358">
        <f>N30/B30*100</f>
        <v>2.366863905325444</v>
      </c>
      <c r="P30" s="37">
        <v>110</v>
      </c>
      <c r="Q30" s="418">
        <f>P30/B30*100</f>
        <v>16.272189349112427</v>
      </c>
      <c r="R30" s="37">
        <v>136</v>
      </c>
      <c r="S30" s="418">
        <f>R30/B30*100</f>
        <v>20.118343195266274</v>
      </c>
      <c r="T30" s="37">
        <v>84</v>
      </c>
      <c r="U30" s="418">
        <f>T30/B30*100</f>
        <v>12.42603550295858</v>
      </c>
    </row>
    <row r="31" spans="1:21" s="38" customFormat="1" ht="13.5">
      <c r="A31" s="44" t="s">
        <v>534</v>
      </c>
      <c r="B31" s="45">
        <v>667</v>
      </c>
      <c r="C31" s="358">
        <v>100</v>
      </c>
      <c r="D31" s="45">
        <v>29</v>
      </c>
      <c r="E31" s="358">
        <f t="shared" si="0"/>
        <v>4.3478260869565215</v>
      </c>
      <c r="F31" s="45">
        <v>96</v>
      </c>
      <c r="G31" s="358">
        <f t="shared" si="1"/>
        <v>14.3928035982009</v>
      </c>
      <c r="H31" s="45">
        <v>95</v>
      </c>
      <c r="I31" s="358">
        <f>H31/B31*100</f>
        <v>14.24287856071964</v>
      </c>
      <c r="J31" s="45">
        <v>35</v>
      </c>
      <c r="K31" s="358">
        <f>J31/B31*100</f>
        <v>5.247376311844078</v>
      </c>
      <c r="L31" s="45">
        <v>77</v>
      </c>
      <c r="M31" s="358">
        <f>L31/B31*100</f>
        <v>11.544227886056973</v>
      </c>
      <c r="N31" s="45">
        <v>14</v>
      </c>
      <c r="O31" s="358">
        <f>N31/B31*100</f>
        <v>2.0989505247376314</v>
      </c>
      <c r="P31" s="37">
        <v>104</v>
      </c>
      <c r="Q31" s="418">
        <f>P31/B31*100</f>
        <v>15.592203898050974</v>
      </c>
      <c r="R31" s="37">
        <v>138</v>
      </c>
      <c r="S31" s="418">
        <f>R31/B31*100</f>
        <v>20.689655172413794</v>
      </c>
      <c r="T31" s="37">
        <v>80</v>
      </c>
      <c r="U31" s="418">
        <f>T31/B31*100</f>
        <v>11.994002998500749</v>
      </c>
    </row>
    <row r="32" spans="1:21" s="38" customFormat="1" ht="13.5">
      <c r="A32" s="44" t="s">
        <v>535</v>
      </c>
      <c r="B32" s="45">
        <v>669</v>
      </c>
      <c r="C32" s="358">
        <v>100</v>
      </c>
      <c r="D32" s="45">
        <v>25</v>
      </c>
      <c r="E32" s="358">
        <f t="shared" si="0"/>
        <v>3.7369207772795217</v>
      </c>
      <c r="F32" s="45">
        <v>99</v>
      </c>
      <c r="G32" s="358">
        <f t="shared" si="1"/>
        <v>14.798206278026907</v>
      </c>
      <c r="H32" s="45">
        <v>102</v>
      </c>
      <c r="I32" s="358">
        <f>H32/B32*100</f>
        <v>15.246636771300448</v>
      </c>
      <c r="J32" s="45">
        <v>33</v>
      </c>
      <c r="K32" s="358">
        <f>J32/B32*100</f>
        <v>4.932735426008969</v>
      </c>
      <c r="L32" s="45">
        <v>80</v>
      </c>
      <c r="M32" s="358">
        <f>L32/B32*100</f>
        <v>11.958146487294469</v>
      </c>
      <c r="N32" s="45">
        <v>13</v>
      </c>
      <c r="O32" s="358">
        <f>N32/B32*100</f>
        <v>1.9431988041853512</v>
      </c>
      <c r="P32" s="37">
        <v>100</v>
      </c>
      <c r="Q32" s="418">
        <f>P32/B32*100</f>
        <v>14.947683109118087</v>
      </c>
      <c r="R32" s="37">
        <v>135</v>
      </c>
      <c r="S32" s="418">
        <f>R32/B32*100</f>
        <v>20.179372197309416</v>
      </c>
      <c r="T32" s="37">
        <v>82</v>
      </c>
      <c r="U32" s="418">
        <f>T32/B32*100</f>
        <v>12.25710014947683</v>
      </c>
    </row>
    <row r="33" spans="1:21" s="38" customFormat="1" ht="13.5" customHeight="1">
      <c r="A33" s="44"/>
      <c r="B33" s="45"/>
      <c r="C33" s="358"/>
      <c r="D33" s="45"/>
      <c r="E33" s="295"/>
      <c r="F33" s="45"/>
      <c r="G33" s="295"/>
      <c r="H33" s="45"/>
      <c r="I33" s="295"/>
      <c r="J33" s="45"/>
      <c r="K33" s="295"/>
      <c r="L33" s="45"/>
      <c r="M33" s="295"/>
      <c r="N33" s="45"/>
      <c r="O33" s="295"/>
      <c r="P33" s="37"/>
      <c r="Q33" s="418"/>
      <c r="R33" s="37"/>
      <c r="S33" s="418"/>
      <c r="T33" s="37"/>
      <c r="U33" s="418"/>
    </row>
    <row r="34" spans="1:21" s="38" customFormat="1" ht="13.5">
      <c r="A34" s="48"/>
      <c r="B34" s="45"/>
      <c r="C34" s="358"/>
      <c r="D34" s="45"/>
      <c r="E34" s="371" t="s">
        <v>265</v>
      </c>
      <c r="F34" s="45"/>
      <c r="G34" s="45"/>
      <c r="H34" s="45" t="s">
        <v>536</v>
      </c>
      <c r="I34" s="45"/>
      <c r="J34" s="45"/>
      <c r="K34" s="45"/>
      <c r="L34" s="45"/>
      <c r="M34" s="45"/>
      <c r="N34" s="45"/>
      <c r="O34" s="45"/>
      <c r="P34" s="37"/>
      <c r="Q34" s="418"/>
      <c r="R34" s="37"/>
      <c r="S34" s="418"/>
      <c r="T34" s="37"/>
      <c r="U34" s="418"/>
    </row>
    <row r="35" spans="1:21" s="38" customFormat="1" ht="13.5">
      <c r="A35" s="44" t="s">
        <v>29</v>
      </c>
      <c r="B35" s="45">
        <v>511</v>
      </c>
      <c r="C35" s="430">
        <v>100</v>
      </c>
      <c r="D35" s="180">
        <v>2</v>
      </c>
      <c r="E35" s="430">
        <v>0.3913894324853229</v>
      </c>
      <c r="F35" s="180">
        <v>83</v>
      </c>
      <c r="G35" s="430">
        <v>16.2426614481409</v>
      </c>
      <c r="H35" s="180">
        <v>76</v>
      </c>
      <c r="I35" s="430">
        <v>14.87279843444227</v>
      </c>
      <c r="J35" s="180">
        <v>106</v>
      </c>
      <c r="K35" s="430">
        <v>20.743639921722114</v>
      </c>
      <c r="L35" s="180">
        <v>98</v>
      </c>
      <c r="M35" s="430">
        <v>19.17808219178082</v>
      </c>
      <c r="N35" s="180">
        <v>10.5</v>
      </c>
      <c r="O35" s="430">
        <v>2.054794520547945</v>
      </c>
      <c r="P35" s="180">
        <v>25</v>
      </c>
      <c r="Q35" s="430">
        <v>4.892367906066536</v>
      </c>
      <c r="R35" s="180">
        <v>33</v>
      </c>
      <c r="S35" s="430">
        <v>6.457925636007827</v>
      </c>
      <c r="T35" s="180">
        <v>78</v>
      </c>
      <c r="U35" s="430">
        <v>15.264187866927593</v>
      </c>
    </row>
    <row r="36" spans="1:21" s="38" customFormat="1" ht="13.5">
      <c r="A36" s="44" t="s">
        <v>244</v>
      </c>
      <c r="B36" s="45">
        <v>507</v>
      </c>
      <c r="C36" s="358">
        <v>100.04930966469428</v>
      </c>
      <c r="D36" s="45">
        <v>2</v>
      </c>
      <c r="E36" s="358">
        <v>0.39447731755424065</v>
      </c>
      <c r="F36" s="45">
        <v>92</v>
      </c>
      <c r="G36" s="358">
        <v>18.14595660749507</v>
      </c>
      <c r="H36" s="45">
        <v>76</v>
      </c>
      <c r="I36" s="358">
        <v>14.990138067061142</v>
      </c>
      <c r="J36" s="45">
        <v>101</v>
      </c>
      <c r="K36" s="358">
        <v>19.92110453648915</v>
      </c>
      <c r="L36" s="45">
        <v>89</v>
      </c>
      <c r="M36" s="358">
        <v>17.554240631163708</v>
      </c>
      <c r="N36" s="45">
        <v>9.25</v>
      </c>
      <c r="O36" s="358">
        <v>1.824457593688363</v>
      </c>
      <c r="P36" s="45">
        <v>26</v>
      </c>
      <c r="Q36" s="418">
        <v>5.128205128205128</v>
      </c>
      <c r="R36" s="45">
        <v>33</v>
      </c>
      <c r="S36" s="418">
        <v>6.508875739644971</v>
      </c>
      <c r="T36" s="45">
        <v>79</v>
      </c>
      <c r="U36" s="418">
        <v>15.581854043392504</v>
      </c>
    </row>
    <row r="37" spans="1:21" s="38" customFormat="1" ht="13.5">
      <c r="A37" s="44" t="s">
        <v>284</v>
      </c>
      <c r="B37" s="45">
        <v>493.75</v>
      </c>
      <c r="C37" s="358">
        <v>100</v>
      </c>
      <c r="D37" s="45">
        <v>3</v>
      </c>
      <c r="E37" s="358">
        <v>0.6075949367088608</v>
      </c>
      <c r="F37" s="45">
        <v>96</v>
      </c>
      <c r="G37" s="358">
        <v>19.443037974683545</v>
      </c>
      <c r="H37" s="45">
        <v>76</v>
      </c>
      <c r="I37" s="358">
        <v>15.39240506329114</v>
      </c>
      <c r="J37" s="45">
        <v>97</v>
      </c>
      <c r="K37" s="358">
        <v>19.645569620253163</v>
      </c>
      <c r="L37" s="45">
        <v>81</v>
      </c>
      <c r="M37" s="358">
        <v>16.40506329113924</v>
      </c>
      <c r="N37" s="45">
        <v>7</v>
      </c>
      <c r="O37" s="358">
        <v>1.4177215189873418</v>
      </c>
      <c r="P37" s="45">
        <v>23</v>
      </c>
      <c r="Q37" s="418">
        <v>4.658227848101266</v>
      </c>
      <c r="R37" s="45">
        <v>30</v>
      </c>
      <c r="S37" s="418">
        <v>6.075949367088607</v>
      </c>
      <c r="T37" s="45">
        <v>81</v>
      </c>
      <c r="U37" s="418">
        <v>16.40506329113924</v>
      </c>
    </row>
    <row r="38" spans="1:21" s="38" customFormat="1" ht="13.5">
      <c r="A38" s="44" t="s">
        <v>283</v>
      </c>
      <c r="B38" s="45">
        <v>479</v>
      </c>
      <c r="C38" s="358">
        <v>100</v>
      </c>
      <c r="D38" s="45">
        <v>2</v>
      </c>
      <c r="E38" s="358">
        <v>0.4168837936425221</v>
      </c>
      <c r="F38" s="45">
        <v>93.75</v>
      </c>
      <c r="G38" s="358">
        <v>19.541427826993228</v>
      </c>
      <c r="H38" s="45">
        <v>80.5</v>
      </c>
      <c r="I38" s="358">
        <v>16.779572694111515</v>
      </c>
      <c r="J38" s="45">
        <v>91.5</v>
      </c>
      <c r="K38" s="358">
        <v>19.072433559145388</v>
      </c>
      <c r="L38" s="45">
        <v>78.75</v>
      </c>
      <c r="M38" s="358">
        <v>16.41479937467431</v>
      </c>
      <c r="N38" s="45">
        <v>6</v>
      </c>
      <c r="O38" s="358">
        <v>1.2506513809275663</v>
      </c>
      <c r="P38" s="45">
        <v>21</v>
      </c>
      <c r="Q38" s="418">
        <v>4.377279833246483</v>
      </c>
      <c r="R38" s="45">
        <v>25.75</v>
      </c>
      <c r="S38" s="418">
        <v>5.367378843147472</v>
      </c>
      <c r="T38" s="45">
        <v>79.25</v>
      </c>
      <c r="U38" s="418">
        <v>16.51902032308494</v>
      </c>
    </row>
    <row r="39" spans="1:21" s="38" customFormat="1" ht="13.5">
      <c r="A39" s="44" t="s">
        <v>646</v>
      </c>
      <c r="B39" s="45">
        <v>480</v>
      </c>
      <c r="C39" s="358">
        <v>100</v>
      </c>
      <c r="D39" s="45">
        <v>1</v>
      </c>
      <c r="E39" s="358">
        <v>0.20833333333333334</v>
      </c>
      <c r="F39" s="45">
        <v>104.75</v>
      </c>
      <c r="G39" s="358">
        <v>21.822916666666668</v>
      </c>
      <c r="H39" s="45">
        <v>75.75</v>
      </c>
      <c r="I39" s="358">
        <v>15.78125</v>
      </c>
      <c r="J39" s="45">
        <v>90.75</v>
      </c>
      <c r="K39" s="358">
        <v>18.90625</v>
      </c>
      <c r="L39" s="45">
        <v>86.25</v>
      </c>
      <c r="M39" s="358">
        <v>17.96875</v>
      </c>
      <c r="N39" s="45">
        <v>9.5</v>
      </c>
      <c r="O39" s="358">
        <v>1.9791666666666665</v>
      </c>
      <c r="P39" s="45">
        <v>14</v>
      </c>
      <c r="Q39" s="418">
        <v>2.9166666666666665</v>
      </c>
      <c r="R39" s="45">
        <v>23.75</v>
      </c>
      <c r="S39" s="418">
        <v>4.947916666666666</v>
      </c>
      <c r="T39" s="45">
        <v>74</v>
      </c>
      <c r="U39" s="418">
        <v>15.416666666666668</v>
      </c>
    </row>
    <row r="40" spans="1:21" s="38" customFormat="1" ht="13.5">
      <c r="A40" s="44" t="s">
        <v>717</v>
      </c>
      <c r="B40" s="45">
        <f>AVERAGE(B42:B45)</f>
        <v>500.5</v>
      </c>
      <c r="C40" s="358">
        <v>100</v>
      </c>
      <c r="D40" s="45">
        <f>AVERAGE(D42:D45)</f>
        <v>3</v>
      </c>
      <c r="E40" s="358">
        <f>D40/B40*100</f>
        <v>0.5994005994005994</v>
      </c>
      <c r="F40" s="50">
        <v>112</v>
      </c>
      <c r="G40" s="358">
        <f aca="true" t="shared" si="2" ref="G40:G45">F40/B40*100</f>
        <v>22.377622377622377</v>
      </c>
      <c r="H40" s="45">
        <v>79</v>
      </c>
      <c r="I40" s="358">
        <f>H40/B40*100</f>
        <v>15.784215784215785</v>
      </c>
      <c r="J40" s="45">
        <f>AVERAGE(J42:J45)</f>
        <v>94.25</v>
      </c>
      <c r="K40" s="358">
        <f>J40/B40*100</f>
        <v>18.83116883116883</v>
      </c>
      <c r="L40" s="45">
        <f>AVERAGE(L42:L45)</f>
        <v>79.25</v>
      </c>
      <c r="M40" s="358">
        <f>L40/B40*100</f>
        <v>15.834165834165834</v>
      </c>
      <c r="N40" s="45">
        <f>AVERAGE(N42:N45)</f>
        <v>7.25</v>
      </c>
      <c r="O40" s="358">
        <f>N40/B40*100</f>
        <v>1.4485514485514486</v>
      </c>
      <c r="P40" s="45">
        <f>AVERAGE(P42:P45)</f>
        <v>15.25</v>
      </c>
      <c r="Q40" s="418">
        <f>P40/B40*100</f>
        <v>3.046953046953047</v>
      </c>
      <c r="R40" s="45">
        <v>26</v>
      </c>
      <c r="S40" s="418">
        <f>R40/B40*100</f>
        <v>5.194805194805195</v>
      </c>
      <c r="T40" s="45">
        <f>AVERAGE(T42:T45)</f>
        <v>85</v>
      </c>
      <c r="U40" s="418">
        <f>T40/B40*100</f>
        <v>16.98301698301698</v>
      </c>
    </row>
    <row r="41" spans="1:21" s="38" customFormat="1" ht="7.5" customHeight="1">
      <c r="A41" s="48"/>
      <c r="B41" s="45"/>
      <c r="C41" s="358"/>
      <c r="D41" s="45"/>
      <c r="E41" s="358"/>
      <c r="F41" s="45"/>
      <c r="G41" s="358"/>
      <c r="H41" s="45"/>
      <c r="I41" s="358"/>
      <c r="J41" s="45"/>
      <c r="K41" s="358"/>
      <c r="L41" s="45"/>
      <c r="M41" s="358"/>
      <c r="N41" s="45"/>
      <c r="O41" s="358"/>
      <c r="P41" s="45"/>
      <c r="Q41" s="418"/>
      <c r="R41" s="45"/>
      <c r="S41" s="418"/>
      <c r="T41" s="45"/>
      <c r="U41" s="418"/>
    </row>
    <row r="42" spans="1:21" s="38" customFormat="1" ht="13.5">
      <c r="A42" s="44" t="s">
        <v>783</v>
      </c>
      <c r="B42" s="336">
        <v>484</v>
      </c>
      <c r="C42" s="358">
        <v>100</v>
      </c>
      <c r="D42" s="21">
        <v>2</v>
      </c>
      <c r="E42" s="358">
        <f>D42/B42*100</f>
        <v>0.4132231404958678</v>
      </c>
      <c r="F42" s="45">
        <v>110</v>
      </c>
      <c r="G42" s="358">
        <f t="shared" si="2"/>
        <v>22.727272727272727</v>
      </c>
      <c r="H42" s="45">
        <v>78</v>
      </c>
      <c r="I42" s="358">
        <f>H42/B42*100</f>
        <v>16.115702479338843</v>
      </c>
      <c r="J42" s="45">
        <v>92</v>
      </c>
      <c r="K42" s="358">
        <f>J42/B42*100</f>
        <v>19.00826446280992</v>
      </c>
      <c r="L42" s="45">
        <v>85</v>
      </c>
      <c r="M42" s="358">
        <f>L42/B42*100</f>
        <v>17.56198347107438</v>
      </c>
      <c r="N42" s="45">
        <v>6</v>
      </c>
      <c r="O42" s="358">
        <f>N42/B42*100</f>
        <v>1.2396694214876034</v>
      </c>
      <c r="P42" s="37">
        <v>13</v>
      </c>
      <c r="Q42" s="418">
        <f>P42/B42*100</f>
        <v>2.6859504132231407</v>
      </c>
      <c r="R42" s="37">
        <v>25</v>
      </c>
      <c r="S42" s="418">
        <f>R42/B42*100</f>
        <v>5.1652892561983474</v>
      </c>
      <c r="T42" s="37">
        <v>74</v>
      </c>
      <c r="U42" s="418">
        <f>T42/B42*100</f>
        <v>15.289256198347106</v>
      </c>
    </row>
    <row r="43" spans="1:21" s="38" customFormat="1" ht="13.5">
      <c r="A43" s="44" t="s">
        <v>533</v>
      </c>
      <c r="B43" s="336">
        <v>511</v>
      </c>
      <c r="C43" s="358">
        <v>100</v>
      </c>
      <c r="D43" s="45">
        <v>3</v>
      </c>
      <c r="E43" s="358">
        <f>D43/B43*100</f>
        <v>0.5870841487279843</v>
      </c>
      <c r="F43" s="45">
        <v>112</v>
      </c>
      <c r="G43" s="358">
        <f t="shared" si="2"/>
        <v>21.91780821917808</v>
      </c>
      <c r="H43" s="45">
        <v>78</v>
      </c>
      <c r="I43" s="358">
        <f>H43/B43*100</f>
        <v>15.264187866927593</v>
      </c>
      <c r="J43" s="45">
        <v>96</v>
      </c>
      <c r="K43" s="358">
        <f>J43/B43*100</f>
        <v>18.786692759295498</v>
      </c>
      <c r="L43" s="45">
        <v>81</v>
      </c>
      <c r="M43" s="358">
        <f>L43/B43*100</f>
        <v>15.851272015655576</v>
      </c>
      <c r="N43" s="45">
        <v>8</v>
      </c>
      <c r="O43" s="358">
        <f>N43/B43*100</f>
        <v>1.5655577299412915</v>
      </c>
      <c r="P43" s="37">
        <v>16</v>
      </c>
      <c r="Q43" s="418">
        <f>P43/B43*100</f>
        <v>3.131115459882583</v>
      </c>
      <c r="R43" s="37">
        <v>28</v>
      </c>
      <c r="S43" s="418">
        <f>R43/B43*100</f>
        <v>5.47945205479452</v>
      </c>
      <c r="T43" s="37">
        <v>91</v>
      </c>
      <c r="U43" s="418">
        <f>T43/B43*100</f>
        <v>17.80821917808219</v>
      </c>
    </row>
    <row r="44" spans="1:21" s="38" customFormat="1" ht="13.5">
      <c r="A44" s="44" t="s">
        <v>534</v>
      </c>
      <c r="B44" s="336">
        <v>505</v>
      </c>
      <c r="C44" s="358">
        <v>100</v>
      </c>
      <c r="D44" s="45">
        <v>3</v>
      </c>
      <c r="E44" s="358">
        <f>D44/B44*100</f>
        <v>0.594059405940594</v>
      </c>
      <c r="F44" s="45">
        <v>113</v>
      </c>
      <c r="G44" s="358">
        <f t="shared" si="2"/>
        <v>22.37623762376238</v>
      </c>
      <c r="H44" s="45">
        <v>76</v>
      </c>
      <c r="I44" s="358">
        <f>H44/B44*100</f>
        <v>15.049504950495049</v>
      </c>
      <c r="J44" s="45">
        <v>98</v>
      </c>
      <c r="K44" s="358">
        <f>J44/B44*100</f>
        <v>19.405940594059405</v>
      </c>
      <c r="L44" s="45">
        <v>75</v>
      </c>
      <c r="M44" s="358">
        <f>L44/B44*100</f>
        <v>14.85148514851485</v>
      </c>
      <c r="N44" s="45">
        <v>8</v>
      </c>
      <c r="O44" s="358">
        <f>N44/B44*100</f>
        <v>1.5841584158415842</v>
      </c>
      <c r="P44" s="37">
        <v>16</v>
      </c>
      <c r="Q44" s="418">
        <f>P44/B44*100</f>
        <v>3.1683168316831685</v>
      </c>
      <c r="R44" s="37">
        <v>27</v>
      </c>
      <c r="S44" s="418">
        <f>R44/B44*100</f>
        <v>5.346534653465347</v>
      </c>
      <c r="T44" s="37">
        <v>90</v>
      </c>
      <c r="U44" s="418">
        <f>T44/B44*100</f>
        <v>17.82178217821782</v>
      </c>
    </row>
    <row r="45" spans="1:21" s="38" customFormat="1" ht="15" customHeight="1">
      <c r="A45" s="52" t="s">
        <v>535</v>
      </c>
      <c r="B45" s="53">
        <v>502</v>
      </c>
      <c r="C45" s="363">
        <v>100</v>
      </c>
      <c r="D45" s="54">
        <v>4</v>
      </c>
      <c r="E45" s="363">
        <f>D45/B45*100</f>
        <v>0.796812749003984</v>
      </c>
      <c r="F45" s="54">
        <v>115</v>
      </c>
      <c r="G45" s="363">
        <f t="shared" si="2"/>
        <v>22.90836653386454</v>
      </c>
      <c r="H45" s="54">
        <v>81</v>
      </c>
      <c r="I45" s="363">
        <f>H45/B45*100</f>
        <v>16.135458167330675</v>
      </c>
      <c r="J45" s="54">
        <v>91</v>
      </c>
      <c r="K45" s="363">
        <f>J45/B45*100</f>
        <v>18.127490039840637</v>
      </c>
      <c r="L45" s="54">
        <v>76</v>
      </c>
      <c r="M45" s="363">
        <f>L45/B45*100</f>
        <v>15.139442231075698</v>
      </c>
      <c r="N45" s="54">
        <v>7</v>
      </c>
      <c r="O45" s="363">
        <f>N45/B45*100</f>
        <v>1.394422310756972</v>
      </c>
      <c r="P45" s="54">
        <v>16</v>
      </c>
      <c r="Q45" s="431">
        <f>P45/B45*100</f>
        <v>3.187250996015936</v>
      </c>
      <c r="R45" s="54">
        <v>26</v>
      </c>
      <c r="S45" s="431">
        <f>R45/B45*100</f>
        <v>5.179282868525896</v>
      </c>
      <c r="T45" s="54">
        <v>85</v>
      </c>
      <c r="U45" s="431">
        <f>T45/B45*100</f>
        <v>16.93227091633466</v>
      </c>
    </row>
    <row r="46" spans="1:20" ht="19.5" customHeight="1">
      <c r="A46" s="58" t="s">
        <v>624</v>
      </c>
      <c r="P46" s="29"/>
      <c r="R46" s="29"/>
      <c r="T46" s="29"/>
    </row>
    <row r="47" spans="1:20" ht="13.5">
      <c r="A47" s="96"/>
      <c r="P47" s="29"/>
      <c r="R47" s="29"/>
      <c r="T47" s="29"/>
    </row>
    <row r="48" spans="16:20" ht="13.5">
      <c r="P48" s="29"/>
      <c r="R48" s="29"/>
      <c r="T48" s="29"/>
    </row>
    <row r="49" spans="16:20" ht="13.5">
      <c r="P49" s="29"/>
      <c r="R49" s="29"/>
      <c r="T49" s="29"/>
    </row>
    <row r="50" spans="16:20" ht="13.5">
      <c r="P50" s="29"/>
      <c r="R50" s="29"/>
      <c r="T50" s="29"/>
    </row>
    <row r="51" spans="16:20" ht="13.5">
      <c r="P51" s="29"/>
      <c r="T51" s="29"/>
    </row>
    <row r="52" spans="16:20" ht="13.5">
      <c r="P52" s="29"/>
      <c r="T52" s="29"/>
    </row>
    <row r="53" spans="16:20" ht="13.5">
      <c r="P53" s="29"/>
      <c r="T53" s="29"/>
    </row>
    <row r="54" spans="16:20" ht="13.5">
      <c r="P54" s="29"/>
      <c r="T54" s="29"/>
    </row>
    <row r="55" spans="16:20" ht="13.5">
      <c r="P55" s="29"/>
      <c r="T55" s="29"/>
    </row>
    <row r="56" spans="16:20" ht="13.5">
      <c r="P56" s="29"/>
      <c r="T56" s="29"/>
    </row>
    <row r="57" ht="13.5">
      <c r="P57" s="29"/>
    </row>
    <row r="58" ht="13.5">
      <c r="P58" s="29"/>
    </row>
  </sheetData>
  <sheetProtection/>
  <mergeCells count="21">
    <mergeCell ref="I5:I6"/>
    <mergeCell ref="K5:K6"/>
    <mergeCell ref="A4:A6"/>
    <mergeCell ref="B4:C4"/>
    <mergeCell ref="D4:E4"/>
    <mergeCell ref="F4:G4"/>
    <mergeCell ref="H4:I4"/>
    <mergeCell ref="M5:M6"/>
    <mergeCell ref="J4:K4"/>
    <mergeCell ref="C5:C6"/>
    <mergeCell ref="E5:E6"/>
    <mergeCell ref="G5:G6"/>
    <mergeCell ref="O5:O6"/>
    <mergeCell ref="Q5:Q6"/>
    <mergeCell ref="S5:S6"/>
    <mergeCell ref="U5:U6"/>
    <mergeCell ref="L4:M4"/>
    <mergeCell ref="N4:O4"/>
    <mergeCell ref="P4:Q4"/>
    <mergeCell ref="R4:S4"/>
    <mergeCell ref="T4:U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8.88671875" defaultRowHeight="13.5"/>
  <cols>
    <col min="1" max="1" width="14.5546875" style="436" customWidth="1"/>
    <col min="2" max="2" width="13.6640625" style="436" customWidth="1"/>
    <col min="3" max="3" width="7.5546875" style="436" customWidth="1"/>
    <col min="4" max="4" width="13.5546875" style="436" customWidth="1"/>
    <col min="5" max="5" width="4.88671875" style="436" customWidth="1"/>
    <col min="6" max="6" width="14.5546875" style="436" customWidth="1"/>
    <col min="7" max="7" width="5.10546875" style="436" customWidth="1"/>
    <col min="8" max="8" width="12.99609375" style="436" customWidth="1"/>
    <col min="9" max="9" width="12.77734375" style="436" customWidth="1"/>
    <col min="10" max="10" width="12.88671875" style="436" customWidth="1"/>
    <col min="11" max="16384" width="8.88671875" style="436" customWidth="1"/>
  </cols>
  <sheetData>
    <row r="1" ht="13.5" customHeight="1"/>
    <row r="2" s="86" customFormat="1" ht="19.5" customHeight="1">
      <c r="B2" s="62" t="s">
        <v>604</v>
      </c>
    </row>
    <row r="3" s="437" customFormat="1" ht="10.5" customHeight="1">
      <c r="B3" s="438"/>
    </row>
    <row r="4" s="437" customFormat="1" ht="15.75" customHeight="1">
      <c r="A4" s="439" t="s">
        <v>245</v>
      </c>
    </row>
    <row r="5" spans="1:10" s="439" customFormat="1" ht="30.75" customHeight="1">
      <c r="A5" s="543" t="s">
        <v>295</v>
      </c>
      <c r="B5" s="537" t="s">
        <v>30</v>
      </c>
      <c r="C5" s="543"/>
      <c r="D5" s="539" t="s">
        <v>296</v>
      </c>
      <c r="E5" s="543"/>
      <c r="F5" s="539" t="s">
        <v>297</v>
      </c>
      <c r="G5" s="539"/>
      <c r="H5" s="539"/>
      <c r="I5" s="537" t="s">
        <v>298</v>
      </c>
      <c r="J5" s="539" t="s">
        <v>299</v>
      </c>
    </row>
    <row r="6" spans="1:10" s="439" customFormat="1" ht="18.75" customHeight="1">
      <c r="A6" s="544"/>
      <c r="B6" s="538"/>
      <c r="C6" s="544"/>
      <c r="D6" s="540"/>
      <c r="E6" s="544"/>
      <c r="F6" s="440"/>
      <c r="G6" s="440"/>
      <c r="H6" s="441" t="s">
        <v>300</v>
      </c>
      <c r="I6" s="538"/>
      <c r="J6" s="540"/>
    </row>
    <row r="7" spans="1:10" s="439" customFormat="1" ht="21" customHeight="1">
      <c r="A7" s="442" t="s">
        <v>29</v>
      </c>
      <c r="B7" s="443">
        <v>10837</v>
      </c>
      <c r="C7" s="444">
        <v>6</v>
      </c>
      <c r="D7" s="443">
        <v>1308</v>
      </c>
      <c r="E7" s="444">
        <v>5</v>
      </c>
      <c r="F7" s="445">
        <v>3400</v>
      </c>
      <c r="G7" s="444">
        <v>1</v>
      </c>
      <c r="H7" s="446">
        <v>1369</v>
      </c>
      <c r="I7" s="445">
        <v>4510</v>
      </c>
      <c r="J7" s="445">
        <v>1619</v>
      </c>
    </row>
    <row r="8" spans="1:10" s="439" customFormat="1" ht="21" customHeight="1">
      <c r="A8" s="442" t="s">
        <v>244</v>
      </c>
      <c r="B8" s="443">
        <v>10948</v>
      </c>
      <c r="C8" s="444">
        <v>6</v>
      </c>
      <c r="D8" s="443">
        <v>1378</v>
      </c>
      <c r="E8" s="444">
        <v>5</v>
      </c>
      <c r="F8" s="445">
        <v>3323</v>
      </c>
      <c r="G8" s="444">
        <v>1</v>
      </c>
      <c r="H8" s="446">
        <v>1371</v>
      </c>
      <c r="I8" s="445">
        <v>4644</v>
      </c>
      <c r="J8" s="445">
        <v>1603</v>
      </c>
    </row>
    <row r="9" spans="1:10" s="439" customFormat="1" ht="21" customHeight="1">
      <c r="A9" s="447" t="s">
        <v>284</v>
      </c>
      <c r="B9" s="448">
        <v>11047</v>
      </c>
      <c r="C9" s="449">
        <v>6</v>
      </c>
      <c r="D9" s="448">
        <v>1395</v>
      </c>
      <c r="E9" s="449">
        <v>5</v>
      </c>
      <c r="F9" s="448">
        <v>3401</v>
      </c>
      <c r="G9" s="450">
        <v>1</v>
      </c>
      <c r="H9" s="451">
        <v>1432</v>
      </c>
      <c r="I9" s="448">
        <v>4674</v>
      </c>
      <c r="J9" s="448">
        <v>1577</v>
      </c>
    </row>
    <row r="10" spans="1:10" s="439" customFormat="1" ht="21" customHeight="1">
      <c r="A10" s="447" t="s">
        <v>283</v>
      </c>
      <c r="B10" s="448">
        <v>10788</v>
      </c>
      <c r="C10" s="449">
        <v>3</v>
      </c>
      <c r="D10" s="448">
        <v>1342</v>
      </c>
      <c r="E10" s="449">
        <v>3</v>
      </c>
      <c r="F10" s="448">
        <v>3408</v>
      </c>
      <c r="G10" s="450"/>
      <c r="H10" s="451">
        <v>1488</v>
      </c>
      <c r="I10" s="448">
        <v>4501</v>
      </c>
      <c r="J10" s="448">
        <v>1537</v>
      </c>
    </row>
    <row r="11" spans="1:10" s="439" customFormat="1" ht="21" customHeight="1">
      <c r="A11" s="447" t="s">
        <v>580</v>
      </c>
      <c r="B11" s="448">
        <v>10802</v>
      </c>
      <c r="C11" s="449">
        <v>3</v>
      </c>
      <c r="D11" s="448">
        <v>1406</v>
      </c>
      <c r="E11" s="449">
        <v>3</v>
      </c>
      <c r="F11" s="448">
        <v>3446</v>
      </c>
      <c r="G11" s="450"/>
      <c r="H11" s="451">
        <v>1577</v>
      </c>
      <c r="I11" s="448">
        <v>4423</v>
      </c>
      <c r="J11" s="448">
        <v>1527</v>
      </c>
    </row>
    <row r="12" spans="1:10" s="439" customFormat="1" ht="21" customHeight="1">
      <c r="A12" s="447" t="s">
        <v>625</v>
      </c>
      <c r="B12" s="448">
        <f aca="true" t="shared" si="0" ref="B12:J12">SUM(B14:B23)</f>
        <v>10999</v>
      </c>
      <c r="C12" s="450">
        <f t="shared" si="0"/>
        <v>3</v>
      </c>
      <c r="D12" s="448">
        <f t="shared" si="0"/>
        <v>1415</v>
      </c>
      <c r="E12" s="450">
        <f t="shared" si="0"/>
        <v>3</v>
      </c>
      <c r="F12" s="448">
        <f t="shared" si="0"/>
        <v>3627</v>
      </c>
      <c r="G12" s="450"/>
      <c r="H12" s="451">
        <f>SUM(H14:H23)</f>
        <v>1753</v>
      </c>
      <c r="I12" s="448">
        <f>SUM(I14:I23)</f>
        <v>4427</v>
      </c>
      <c r="J12" s="448">
        <f t="shared" si="0"/>
        <v>1530</v>
      </c>
    </row>
    <row r="13" spans="1:10" ht="7.5" customHeight="1">
      <c r="A13" s="452"/>
      <c r="B13" s="91"/>
      <c r="C13" s="453"/>
      <c r="D13" s="454"/>
      <c r="E13" s="454"/>
      <c r="F13" s="454"/>
      <c r="G13" s="454"/>
      <c r="H13" s="454"/>
      <c r="I13" s="454"/>
      <c r="J13" s="454"/>
    </row>
    <row r="14" spans="1:10" s="439" customFormat="1" ht="21" customHeight="1">
      <c r="A14" s="447" t="s">
        <v>602</v>
      </c>
      <c r="B14" s="92">
        <f aca="true" t="shared" si="1" ref="B14:B23">SUM(D14+F14+I14+J14)</f>
        <v>9</v>
      </c>
      <c r="C14" s="450"/>
      <c r="D14" s="448">
        <f>'[1]본청'!D11</f>
        <v>1</v>
      </c>
      <c r="E14" s="450"/>
      <c r="F14" s="91">
        <v>0</v>
      </c>
      <c r="G14" s="455"/>
      <c r="H14" s="456">
        <v>0</v>
      </c>
      <c r="I14" s="455">
        <f>'[1]구군'!C11</f>
        <v>8</v>
      </c>
      <c r="J14" s="91">
        <v>0</v>
      </c>
    </row>
    <row r="15" spans="1:10" s="439" customFormat="1" ht="21" customHeight="1">
      <c r="A15" s="447" t="s">
        <v>626</v>
      </c>
      <c r="B15" s="92">
        <f t="shared" si="1"/>
        <v>111</v>
      </c>
      <c r="C15" s="450"/>
      <c r="D15" s="448">
        <f>'[1]본청'!E11</f>
        <v>23</v>
      </c>
      <c r="E15" s="450"/>
      <c r="F15" s="91">
        <f>'[1]의회'!D10</f>
        <v>35</v>
      </c>
      <c r="G15" s="448"/>
      <c r="H15" s="456">
        <v>0</v>
      </c>
      <c r="I15" s="457">
        <f>'[1]구군'!D11-'[1]동읍면공무원'!J11</f>
        <v>53</v>
      </c>
      <c r="J15" s="91">
        <f>'[1]동읍면공무원'!J11</f>
        <v>0</v>
      </c>
    </row>
    <row r="16" spans="1:10" s="439" customFormat="1" ht="21" customHeight="1">
      <c r="A16" s="447" t="s">
        <v>627</v>
      </c>
      <c r="B16" s="92">
        <f t="shared" si="1"/>
        <v>1879</v>
      </c>
      <c r="C16" s="450">
        <f>SUM(E16+G16)</f>
        <v>1</v>
      </c>
      <c r="D16" s="91">
        <f>'[1]본청'!F75</f>
        <v>129</v>
      </c>
      <c r="E16" s="458">
        <f>'[1]본청'!G76</f>
        <v>1</v>
      </c>
      <c r="F16" s="91">
        <f>'[1]의회'!E10</f>
        <v>1750</v>
      </c>
      <c r="G16" s="458"/>
      <c r="H16" s="456">
        <f>'[1]소방공무원'!C11</f>
        <v>1750</v>
      </c>
      <c r="I16" s="457">
        <f>'[1]소방공무원'!L12</f>
        <v>0</v>
      </c>
      <c r="J16" s="91">
        <v>0</v>
      </c>
    </row>
    <row r="17" spans="1:10" s="439" customFormat="1" ht="21" customHeight="1">
      <c r="A17" s="447" t="s">
        <v>628</v>
      </c>
      <c r="B17" s="92">
        <f t="shared" si="1"/>
        <v>2</v>
      </c>
      <c r="C17" s="450">
        <f>SUM(E17+G17)</f>
        <v>2</v>
      </c>
      <c r="D17" s="91">
        <f>'[1]본청'!H11</f>
        <v>2</v>
      </c>
      <c r="E17" s="458">
        <f>'[1]본청'!I11</f>
        <v>2</v>
      </c>
      <c r="F17" s="91">
        <v>0</v>
      </c>
      <c r="G17" s="458"/>
      <c r="H17" s="456">
        <v>0</v>
      </c>
      <c r="I17" s="457">
        <v>0</v>
      </c>
      <c r="J17" s="91">
        <v>0</v>
      </c>
    </row>
    <row r="18" spans="1:10" s="439" customFormat="1" ht="21" customHeight="1">
      <c r="A18" s="447" t="s">
        <v>629</v>
      </c>
      <c r="B18" s="92">
        <f t="shared" si="1"/>
        <v>7149</v>
      </c>
      <c r="C18" s="450"/>
      <c r="D18" s="448">
        <f>'[1]본청'!J11</f>
        <v>1119</v>
      </c>
      <c r="E18" s="458"/>
      <c r="F18" s="91">
        <f>'[1]의회'!F10</f>
        <v>988</v>
      </c>
      <c r="G18" s="450"/>
      <c r="H18" s="456">
        <v>0</v>
      </c>
      <c r="I18" s="91">
        <f>'[1]구군'!E11-'[1]동읍면공무원'!C11</f>
        <v>3600</v>
      </c>
      <c r="J18" s="91">
        <f>'[1]동읍면공무원'!C11</f>
        <v>1442</v>
      </c>
    </row>
    <row r="19" spans="1:10" s="439" customFormat="1" ht="21" customHeight="1">
      <c r="A19" s="447" t="s">
        <v>630</v>
      </c>
      <c r="B19" s="92">
        <f t="shared" si="1"/>
        <v>17</v>
      </c>
      <c r="C19" s="450"/>
      <c r="D19" s="457">
        <f>'[1]본청'!AC11</f>
        <v>0</v>
      </c>
      <c r="E19" s="458"/>
      <c r="F19" s="91">
        <f>'[1]의회'!S10</f>
        <v>17</v>
      </c>
      <c r="G19" s="458"/>
      <c r="H19" s="456">
        <v>0</v>
      </c>
      <c r="I19" s="91">
        <f>'[1]구군'!O11</f>
        <v>0</v>
      </c>
      <c r="J19" s="91">
        <v>0</v>
      </c>
    </row>
    <row r="20" spans="1:10" s="439" customFormat="1" ht="21" customHeight="1">
      <c r="A20" s="447" t="s">
        <v>631</v>
      </c>
      <c r="B20" s="92">
        <f t="shared" si="1"/>
        <v>118</v>
      </c>
      <c r="C20" s="450"/>
      <c r="D20" s="448">
        <f>'[1]본청'!AD11</f>
        <v>4</v>
      </c>
      <c r="E20" s="458"/>
      <c r="F20" s="91">
        <f>'[1]의회'!T10</f>
        <v>111</v>
      </c>
      <c r="G20" s="458"/>
      <c r="H20" s="456">
        <v>0</v>
      </c>
      <c r="I20" s="91">
        <f>'[1]구군'!P11</f>
        <v>3</v>
      </c>
      <c r="J20" s="91">
        <v>0</v>
      </c>
    </row>
    <row r="21" spans="1:10" s="439" customFormat="1" ht="21" customHeight="1">
      <c r="A21" s="447" t="s">
        <v>632</v>
      </c>
      <c r="B21" s="92">
        <f t="shared" si="1"/>
        <v>4</v>
      </c>
      <c r="C21" s="450"/>
      <c r="D21" s="457">
        <f>'[1]본청'!AE11</f>
        <v>0</v>
      </c>
      <c r="E21" s="458"/>
      <c r="F21" s="91">
        <f>'[1]의회'!U10</f>
        <v>2</v>
      </c>
      <c r="G21" s="458"/>
      <c r="H21" s="456">
        <v>0</v>
      </c>
      <c r="I21" s="91">
        <f>'[1]구군'!Q11</f>
        <v>2</v>
      </c>
      <c r="J21" s="91">
        <v>0</v>
      </c>
    </row>
    <row r="22" spans="1:10" s="439" customFormat="1" ht="21" customHeight="1">
      <c r="A22" s="447" t="s">
        <v>633</v>
      </c>
      <c r="B22" s="92">
        <f t="shared" si="1"/>
        <v>45</v>
      </c>
      <c r="C22" s="450"/>
      <c r="D22" s="457">
        <f>'[1]본청'!AF11</f>
        <v>0</v>
      </c>
      <c r="E22" s="458"/>
      <c r="F22" s="91">
        <f>'[1]의회'!V10</f>
        <v>24</v>
      </c>
      <c r="G22" s="458"/>
      <c r="H22" s="456">
        <v>0</v>
      </c>
      <c r="I22" s="91">
        <f>'[1]구군'!R11</f>
        <v>21</v>
      </c>
      <c r="J22" s="91">
        <v>0</v>
      </c>
    </row>
    <row r="23" spans="1:10" s="439" customFormat="1" ht="21" customHeight="1">
      <c r="A23" s="459" t="s">
        <v>634</v>
      </c>
      <c r="B23" s="92">
        <f t="shared" si="1"/>
        <v>1665</v>
      </c>
      <c r="C23" s="460"/>
      <c r="D23" s="461">
        <f>'[1]본청'!AG11</f>
        <v>137</v>
      </c>
      <c r="E23" s="462"/>
      <c r="F23" s="95">
        <f>'[1]의회'!W10</f>
        <v>700</v>
      </c>
      <c r="G23" s="462"/>
      <c r="H23" s="463">
        <f>'[1]소방공무원'!N11</f>
        <v>3</v>
      </c>
      <c r="I23" s="95">
        <f>'[1]구군'!S11-'[1]동읍면공무원'!K11</f>
        <v>740</v>
      </c>
      <c r="J23" s="95">
        <f>'[1]동읍면공무원'!K11</f>
        <v>88</v>
      </c>
    </row>
    <row r="24" spans="1:10" s="439" customFormat="1" ht="15" customHeight="1">
      <c r="A24" s="541" t="s">
        <v>635</v>
      </c>
      <c r="B24" s="541"/>
      <c r="C24" s="458"/>
      <c r="D24" s="91"/>
      <c r="E24" s="455"/>
      <c r="F24" s="91"/>
      <c r="G24" s="455"/>
      <c r="H24" s="455"/>
      <c r="I24" s="91"/>
      <c r="J24" s="91"/>
    </row>
    <row r="25" ht="15" customHeight="1">
      <c r="A25" s="436" t="s">
        <v>636</v>
      </c>
    </row>
    <row r="26" spans="1:4" ht="21.75" customHeight="1">
      <c r="A26" s="542" t="s">
        <v>637</v>
      </c>
      <c r="B26" s="542"/>
      <c r="C26" s="542"/>
      <c r="D26" s="542"/>
    </row>
  </sheetData>
  <sheetProtection/>
  <mergeCells count="8">
    <mergeCell ref="I5:I6"/>
    <mergeCell ref="J5:J6"/>
    <mergeCell ref="A24:B24"/>
    <mergeCell ref="A26:D26"/>
    <mergeCell ref="A5:A6"/>
    <mergeCell ref="B5:C6"/>
    <mergeCell ref="D5:E6"/>
    <mergeCell ref="F5:H5"/>
  </mergeCells>
  <printOptions/>
  <pageMargins left="0.37" right="0.18" top="0.67" bottom="0.36" header="0.5" footer="0.29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6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4" sqref="L4:M4"/>
    </sheetView>
  </sheetViews>
  <sheetFormatPr defaultColWidth="8.88671875" defaultRowHeight="13.5"/>
  <cols>
    <col min="1" max="1" width="11.88671875" style="61" customWidth="1"/>
    <col min="2" max="2" width="11.77734375" style="61" customWidth="1"/>
    <col min="3" max="3" width="8.88671875" style="61" customWidth="1"/>
    <col min="4" max="4" width="11.77734375" style="61" customWidth="1"/>
    <col min="5" max="5" width="8.88671875" style="61" customWidth="1"/>
    <col min="6" max="6" width="11.77734375" style="61" customWidth="1"/>
    <col min="7" max="7" width="8.88671875" style="61" customWidth="1"/>
    <col min="8" max="8" width="11.77734375" style="61" customWidth="1"/>
    <col min="9" max="9" width="8.88671875" style="61" customWidth="1"/>
    <col min="10" max="10" width="11.77734375" style="61" customWidth="1"/>
    <col min="11" max="11" width="8.21484375" style="61" customWidth="1"/>
    <col min="12" max="12" width="11.21484375" style="59" bestFit="1" customWidth="1"/>
    <col min="13" max="13" width="8.88671875" style="85" customWidth="1"/>
    <col min="14" max="16384" width="8.88671875" style="61" customWidth="1"/>
  </cols>
  <sheetData>
    <row r="1" spans="2:13" s="27" customFormat="1" ht="18.75">
      <c r="B1" s="62" t="s">
        <v>601</v>
      </c>
      <c r="C1" s="62"/>
      <c r="D1" s="62"/>
      <c r="E1" s="62"/>
      <c r="H1" s="29"/>
      <c r="I1" s="29"/>
      <c r="J1" s="29"/>
      <c r="M1" s="63"/>
    </row>
    <row r="2" spans="1:13" s="27" customFormat="1" ht="15" customHeight="1">
      <c r="A2" s="29"/>
      <c r="B2" s="29"/>
      <c r="H2" s="29"/>
      <c r="I2" s="29"/>
      <c r="J2" s="29"/>
      <c r="M2" s="63"/>
    </row>
    <row r="3" spans="1:13" s="27" customFormat="1" ht="17.25" customHeight="1">
      <c r="A3" s="30" t="s">
        <v>199</v>
      </c>
      <c r="B3" s="29"/>
      <c r="C3" s="29"/>
      <c r="D3" s="29"/>
      <c r="E3" s="29"/>
      <c r="F3" s="29"/>
      <c r="G3" s="29"/>
      <c r="H3" s="29"/>
      <c r="I3" s="29"/>
      <c r="J3" s="29"/>
      <c r="M3" s="63"/>
    </row>
    <row r="4" spans="1:13" s="27" customFormat="1" ht="19.5" customHeight="1">
      <c r="A4" s="526" t="s">
        <v>288</v>
      </c>
      <c r="B4" s="514" t="s">
        <v>289</v>
      </c>
      <c r="C4" s="514"/>
      <c r="D4" s="514" t="s">
        <v>290</v>
      </c>
      <c r="E4" s="514"/>
      <c r="F4" s="514" t="s">
        <v>291</v>
      </c>
      <c r="G4" s="514"/>
      <c r="H4" s="513" t="s">
        <v>292</v>
      </c>
      <c r="I4" s="545"/>
      <c r="J4" s="513" t="s">
        <v>293</v>
      </c>
      <c r="K4" s="545"/>
      <c r="L4" s="513" t="s">
        <v>746</v>
      </c>
      <c r="M4" s="545"/>
    </row>
    <row r="5" spans="1:13" s="27" customFormat="1" ht="19.5" customHeight="1">
      <c r="A5" s="526"/>
      <c r="B5" s="34" t="s">
        <v>747</v>
      </c>
      <c r="C5" s="34" t="s">
        <v>748</v>
      </c>
      <c r="D5" s="34" t="s">
        <v>747</v>
      </c>
      <c r="E5" s="34" t="s">
        <v>748</v>
      </c>
      <c r="F5" s="34" t="s">
        <v>747</v>
      </c>
      <c r="G5" s="34" t="s">
        <v>748</v>
      </c>
      <c r="H5" s="34" t="s">
        <v>747</v>
      </c>
      <c r="I5" s="34" t="s">
        <v>748</v>
      </c>
      <c r="J5" s="34" t="s">
        <v>747</v>
      </c>
      <c r="K5" s="43" t="s">
        <v>748</v>
      </c>
      <c r="L5" s="34" t="s">
        <v>747</v>
      </c>
      <c r="M5" s="65" t="s">
        <v>748</v>
      </c>
    </row>
    <row r="6" spans="1:13" s="38" customFormat="1" ht="15" customHeight="1">
      <c r="A6" s="66" t="s">
        <v>200</v>
      </c>
      <c r="B6" s="67">
        <v>2028370</v>
      </c>
      <c r="C6" s="68">
        <v>100</v>
      </c>
      <c r="D6" s="67">
        <v>2227979</v>
      </c>
      <c r="E6" s="69">
        <v>100</v>
      </c>
      <c r="F6" s="67">
        <v>2445288</v>
      </c>
      <c r="G6" s="68">
        <v>100</v>
      </c>
      <c r="H6" s="67">
        <v>2473990</v>
      </c>
      <c r="I6" s="68">
        <v>100</v>
      </c>
      <c r="J6" s="70">
        <v>2456016</v>
      </c>
      <c r="K6" s="68">
        <v>100</v>
      </c>
      <c r="L6" s="71">
        <f>SUM(L8:L26)</f>
        <v>2431774</v>
      </c>
      <c r="M6" s="72">
        <f>SUM(M8:M26)</f>
        <v>100</v>
      </c>
    </row>
    <row r="7" spans="1:13" s="38" customFormat="1" ht="8.25" customHeight="1">
      <c r="A7" s="48"/>
      <c r="B7" s="45"/>
      <c r="C7" s="47"/>
      <c r="D7" s="45"/>
      <c r="E7" s="47"/>
      <c r="F7" s="45"/>
      <c r="G7" s="47"/>
      <c r="H7" s="45"/>
      <c r="I7" s="47"/>
      <c r="J7" s="45"/>
      <c r="K7" s="73"/>
      <c r="L7" s="71"/>
      <c r="M7" s="72"/>
    </row>
    <row r="8" spans="1:13" s="38" customFormat="1" ht="15" customHeight="1">
      <c r="A8" s="44" t="s">
        <v>749</v>
      </c>
      <c r="B8" s="45">
        <v>180522</v>
      </c>
      <c r="C8" s="47">
        <v>8.89985554903691</v>
      </c>
      <c r="D8" s="45">
        <v>162833</v>
      </c>
      <c r="E8" s="47">
        <v>7.3085518310540625</v>
      </c>
      <c r="F8" s="45">
        <v>182912</v>
      </c>
      <c r="G8" s="47">
        <v>7.480182293455822</v>
      </c>
      <c r="H8" s="45">
        <v>161080</v>
      </c>
      <c r="I8" s="47">
        <v>6.510939817865068</v>
      </c>
      <c r="J8" s="45">
        <v>116387</v>
      </c>
      <c r="K8" s="47">
        <v>4.7388534928111214</v>
      </c>
      <c r="L8" s="71">
        <f>L30+L52</f>
        <v>101667</v>
      </c>
      <c r="M8" s="72">
        <f>L8/$L$6*100</f>
        <v>4.180775022678917</v>
      </c>
    </row>
    <row r="9" spans="1:13" s="38" customFormat="1" ht="15" customHeight="1">
      <c r="A9" s="44" t="s">
        <v>750</v>
      </c>
      <c r="B9" s="45">
        <v>187072</v>
      </c>
      <c r="C9" s="47">
        <v>9.222774937511401</v>
      </c>
      <c r="D9" s="45">
        <v>195327</v>
      </c>
      <c r="E9" s="47">
        <v>8.767003638723704</v>
      </c>
      <c r="F9" s="45">
        <v>167673</v>
      </c>
      <c r="G9" s="47">
        <v>6.856983717255391</v>
      </c>
      <c r="H9" s="45">
        <v>182301</v>
      </c>
      <c r="I9" s="47">
        <v>7.36870399637832</v>
      </c>
      <c r="J9" s="45">
        <v>163193</v>
      </c>
      <c r="K9" s="47">
        <v>6.644622836333314</v>
      </c>
      <c r="L9" s="71">
        <f>L31+L53</f>
        <v>118717</v>
      </c>
      <c r="M9" s="72">
        <f aca="true" t="shared" si="0" ref="M9:M26">L9/$L$6*100</f>
        <v>4.881909256370041</v>
      </c>
    </row>
    <row r="10" spans="1:13" s="38" customFormat="1" ht="15" customHeight="1">
      <c r="A10" s="44" t="s">
        <v>201</v>
      </c>
      <c r="B10" s="45">
        <v>213651</v>
      </c>
      <c r="C10" s="47">
        <v>10.533137445337882</v>
      </c>
      <c r="D10" s="45">
        <v>208828</v>
      </c>
      <c r="E10" s="47">
        <v>9.37297882969274</v>
      </c>
      <c r="F10" s="45">
        <v>208435</v>
      </c>
      <c r="G10" s="47">
        <v>8.523944827766709</v>
      </c>
      <c r="H10" s="45">
        <v>170647</v>
      </c>
      <c r="I10" s="47">
        <v>6.897643078589646</v>
      </c>
      <c r="J10" s="45">
        <v>187170</v>
      </c>
      <c r="K10" s="47">
        <v>7.620878691344031</v>
      </c>
      <c r="L10" s="71">
        <f aca="true" t="shared" si="1" ref="L10:L26">L32+L54</f>
        <v>167820</v>
      </c>
      <c r="M10" s="72">
        <f t="shared" si="0"/>
        <v>6.901134727158034</v>
      </c>
    </row>
    <row r="11" spans="1:13" s="38" customFormat="1" ht="15" customHeight="1">
      <c r="A11" s="44" t="s">
        <v>202</v>
      </c>
      <c r="B11" s="45">
        <v>251836</v>
      </c>
      <c r="C11" s="47">
        <v>12.41568352913916</v>
      </c>
      <c r="D11" s="45">
        <v>243083</v>
      </c>
      <c r="E11" s="47">
        <v>10.91047087966269</v>
      </c>
      <c r="F11" s="45">
        <v>225175</v>
      </c>
      <c r="G11" s="47">
        <v>9.208526766581278</v>
      </c>
      <c r="H11" s="45">
        <v>210431</v>
      </c>
      <c r="I11" s="47">
        <v>8.505733652925032</v>
      </c>
      <c r="J11" s="45">
        <v>174165</v>
      </c>
      <c r="K11" s="47">
        <v>7.09136259698634</v>
      </c>
      <c r="L11" s="71">
        <f t="shared" si="1"/>
        <v>185952</v>
      </c>
      <c r="M11" s="72">
        <f t="shared" si="0"/>
        <v>7.646763227174894</v>
      </c>
    </row>
    <row r="12" spans="1:13" s="38" customFormat="1" ht="15" customHeight="1">
      <c r="A12" s="44" t="s">
        <v>203</v>
      </c>
      <c r="B12" s="45">
        <v>245975</v>
      </c>
      <c r="C12" s="47">
        <v>12.12673230229199</v>
      </c>
      <c r="D12" s="45">
        <v>248475</v>
      </c>
      <c r="E12" s="47">
        <v>11.15248393274802</v>
      </c>
      <c r="F12" s="45">
        <v>259636</v>
      </c>
      <c r="G12" s="47">
        <v>10.617808618044174</v>
      </c>
      <c r="H12" s="45">
        <v>223873</v>
      </c>
      <c r="I12" s="47">
        <v>9.04906648773843</v>
      </c>
      <c r="J12" s="45">
        <v>201912</v>
      </c>
      <c r="K12" s="47">
        <v>8.221119080657454</v>
      </c>
      <c r="L12" s="71">
        <f t="shared" si="1"/>
        <v>162748</v>
      </c>
      <c r="M12" s="72">
        <f t="shared" si="0"/>
        <v>6.692562713475842</v>
      </c>
    </row>
    <row r="13" spans="1:13" s="38" customFormat="1" ht="15" customHeight="1">
      <c r="A13" s="44" t="s">
        <v>204</v>
      </c>
      <c r="B13" s="45">
        <v>214650</v>
      </c>
      <c r="C13" s="47">
        <v>10.582388814663991</v>
      </c>
      <c r="D13" s="45">
        <v>230087</v>
      </c>
      <c r="E13" s="47">
        <v>10.327161970557173</v>
      </c>
      <c r="F13" s="45">
        <v>237163</v>
      </c>
      <c r="G13" s="47">
        <v>9.698775767925905</v>
      </c>
      <c r="H13" s="45">
        <v>224109</v>
      </c>
      <c r="I13" s="47">
        <v>9.05860573405713</v>
      </c>
      <c r="J13" s="45">
        <v>189361</v>
      </c>
      <c r="K13" s="47">
        <v>7.710088207894411</v>
      </c>
      <c r="L13" s="71">
        <f t="shared" si="1"/>
        <v>169158</v>
      </c>
      <c r="M13" s="72">
        <f t="shared" si="0"/>
        <v>6.956156287549748</v>
      </c>
    </row>
    <row r="14" spans="1:13" s="38" customFormat="1" ht="15" customHeight="1">
      <c r="A14" s="44" t="s">
        <v>205</v>
      </c>
      <c r="B14" s="45">
        <v>162257</v>
      </c>
      <c r="C14" s="47">
        <v>7.999378811558048</v>
      </c>
      <c r="D14" s="45">
        <v>216568</v>
      </c>
      <c r="E14" s="47">
        <v>9.720378872511814</v>
      </c>
      <c r="F14" s="45">
        <v>230290</v>
      </c>
      <c r="G14" s="47">
        <v>9.417704581219063</v>
      </c>
      <c r="H14" s="45">
        <v>216870</v>
      </c>
      <c r="I14" s="47">
        <v>8.76600147939159</v>
      </c>
      <c r="J14" s="45">
        <v>203585</v>
      </c>
      <c r="K14" s="47">
        <v>8.289237529397203</v>
      </c>
      <c r="L14" s="71">
        <f t="shared" si="1"/>
        <v>174275</v>
      </c>
      <c r="M14" s="72">
        <f t="shared" si="0"/>
        <v>7.1665788021419745</v>
      </c>
    </row>
    <row r="15" spans="1:13" s="38" customFormat="1" ht="15" customHeight="1">
      <c r="A15" s="44" t="s">
        <v>206</v>
      </c>
      <c r="B15" s="45">
        <v>135153</v>
      </c>
      <c r="C15" s="47">
        <v>6.663133451983612</v>
      </c>
      <c r="D15" s="45">
        <v>173322</v>
      </c>
      <c r="E15" s="47">
        <v>7.77933723791831</v>
      </c>
      <c r="F15" s="45">
        <v>227719</v>
      </c>
      <c r="G15" s="47">
        <v>9.312563591691449</v>
      </c>
      <c r="H15" s="45">
        <v>226003</v>
      </c>
      <c r="I15" s="47">
        <v>9.13516222781822</v>
      </c>
      <c r="J15" s="45">
        <v>214342</v>
      </c>
      <c r="K15" s="47">
        <v>8.727223275418401</v>
      </c>
      <c r="L15" s="71">
        <f t="shared" si="1"/>
        <v>201620</v>
      </c>
      <c r="M15" s="72">
        <f t="shared" si="0"/>
        <v>8.291066521806714</v>
      </c>
    </row>
    <row r="16" spans="1:13" s="38" customFormat="1" ht="15" customHeight="1">
      <c r="A16" s="44" t="s">
        <v>207</v>
      </c>
      <c r="B16" s="45">
        <v>111208</v>
      </c>
      <c r="C16" s="47">
        <v>5.4826289089268725</v>
      </c>
      <c r="D16" s="45">
        <v>139513</v>
      </c>
      <c r="E16" s="47">
        <v>6.261863329950597</v>
      </c>
      <c r="F16" s="45">
        <v>176898</v>
      </c>
      <c r="G16" s="47">
        <v>7.234239893215031</v>
      </c>
      <c r="H16" s="45">
        <v>221066</v>
      </c>
      <c r="I16" s="47">
        <v>8.935606045295252</v>
      </c>
      <c r="J16" s="45">
        <v>223674</v>
      </c>
      <c r="K16" s="47">
        <v>9.107188226786796</v>
      </c>
      <c r="L16" s="71">
        <f t="shared" si="1"/>
        <v>217539</v>
      </c>
      <c r="M16" s="72">
        <f t="shared" si="0"/>
        <v>8.945691499292288</v>
      </c>
    </row>
    <row r="17" spans="1:13" s="38" customFormat="1" ht="15" customHeight="1">
      <c r="A17" s="44" t="s">
        <v>208</v>
      </c>
      <c r="B17" s="45">
        <v>99899</v>
      </c>
      <c r="C17" s="47">
        <v>4.925087631940918</v>
      </c>
      <c r="D17" s="45">
        <v>111877</v>
      </c>
      <c r="E17" s="47">
        <v>5.021456665435356</v>
      </c>
      <c r="F17" s="45">
        <v>140539</v>
      </c>
      <c r="G17" s="47">
        <v>5.747339372703747</v>
      </c>
      <c r="H17" s="45">
        <v>168045</v>
      </c>
      <c r="I17" s="47">
        <v>6.792468845872457</v>
      </c>
      <c r="J17" s="45">
        <v>210783</v>
      </c>
      <c r="K17" s="47">
        <v>8.582313796001328</v>
      </c>
      <c r="L17" s="71">
        <f t="shared" si="1"/>
        <v>219070</v>
      </c>
      <c r="M17" s="72">
        <f t="shared" si="0"/>
        <v>9.00864965247593</v>
      </c>
    </row>
    <row r="18" spans="1:13" s="38" customFormat="1" ht="15" customHeight="1">
      <c r="A18" s="44" t="s">
        <v>209</v>
      </c>
      <c r="B18" s="45">
        <v>75360</v>
      </c>
      <c r="C18" s="47">
        <v>3.7152984909064912</v>
      </c>
      <c r="D18" s="45">
        <v>96832</v>
      </c>
      <c r="E18" s="47">
        <v>4.346181000808356</v>
      </c>
      <c r="F18" s="45">
        <v>110609</v>
      </c>
      <c r="G18" s="47">
        <v>4.5233526684791325</v>
      </c>
      <c r="H18" s="45">
        <v>131249</v>
      </c>
      <c r="I18" s="47">
        <v>5.30515483086027</v>
      </c>
      <c r="J18" s="45">
        <v>157087</v>
      </c>
      <c r="K18" s="47">
        <v>6.396008820789441</v>
      </c>
      <c r="L18" s="71">
        <f t="shared" si="1"/>
        <v>200207</v>
      </c>
      <c r="M18" s="72">
        <f t="shared" si="0"/>
        <v>8.232960793231609</v>
      </c>
    </row>
    <row r="19" spans="1:13" s="38" customFormat="1" ht="15" customHeight="1">
      <c r="A19" s="44" t="s">
        <v>210</v>
      </c>
      <c r="B19" s="45">
        <v>50679</v>
      </c>
      <c r="C19" s="47">
        <v>2.4985086547326176</v>
      </c>
      <c r="D19" s="45">
        <v>71960</v>
      </c>
      <c r="E19" s="47">
        <v>3.229832956235225</v>
      </c>
      <c r="F19" s="45">
        <v>96492</v>
      </c>
      <c r="G19" s="47">
        <v>3.9460382580702147</v>
      </c>
      <c r="H19" s="45">
        <v>102887</v>
      </c>
      <c r="I19" s="47">
        <v>4.158747610135853</v>
      </c>
      <c r="J19" s="45">
        <v>122302</v>
      </c>
      <c r="K19" s="47">
        <v>4.9796906860541625</v>
      </c>
      <c r="L19" s="71">
        <f t="shared" si="1"/>
        <v>148331</v>
      </c>
      <c r="M19" s="72">
        <f t="shared" si="0"/>
        <v>6.099703344143</v>
      </c>
    </row>
    <row r="20" spans="1:13" s="38" customFormat="1" ht="15" customHeight="1">
      <c r="A20" s="44" t="s">
        <v>211</v>
      </c>
      <c r="B20" s="45">
        <v>38271</v>
      </c>
      <c r="C20" s="47">
        <v>1.8867859414209438</v>
      </c>
      <c r="D20" s="45">
        <v>47037</v>
      </c>
      <c r="E20" s="47">
        <v>2.1111958416125107</v>
      </c>
      <c r="F20" s="45">
        <v>70548</v>
      </c>
      <c r="G20" s="47">
        <v>2.8850589378429046</v>
      </c>
      <c r="H20" s="45">
        <v>88193</v>
      </c>
      <c r="I20" s="47">
        <v>3.5648082651910475</v>
      </c>
      <c r="J20" s="45">
        <v>95533</v>
      </c>
      <c r="K20" s="47">
        <v>3.8897547898710756</v>
      </c>
      <c r="L20" s="71">
        <f t="shared" si="1"/>
        <v>113154</v>
      </c>
      <c r="M20" s="72">
        <f t="shared" si="0"/>
        <v>4.653146221647242</v>
      </c>
    </row>
    <row r="21" spans="1:13" s="38" customFormat="1" ht="15" customHeight="1">
      <c r="A21" s="44" t="s">
        <v>212</v>
      </c>
      <c r="B21" s="45">
        <v>26325</v>
      </c>
      <c r="C21" s="47">
        <v>1.2978401376474706</v>
      </c>
      <c r="D21" s="45">
        <v>35271</v>
      </c>
      <c r="E21" s="47">
        <v>1.5830939160557618</v>
      </c>
      <c r="F21" s="45">
        <v>45600</v>
      </c>
      <c r="G21" s="47">
        <v>1.8648110161257079</v>
      </c>
      <c r="H21" s="45">
        <v>63752</v>
      </c>
      <c r="I21" s="47">
        <v>2.5768899631768925</v>
      </c>
      <c r="J21" s="45">
        <v>80557</v>
      </c>
      <c r="K21" s="47">
        <v>3.279986775330454</v>
      </c>
      <c r="L21" s="71">
        <f t="shared" si="1"/>
        <v>89508</v>
      </c>
      <c r="M21" s="72">
        <f t="shared" si="0"/>
        <v>3.6807696767873987</v>
      </c>
    </row>
    <row r="22" spans="1:13" s="38" customFormat="1" ht="15" customHeight="1">
      <c r="A22" s="44" t="s">
        <v>213</v>
      </c>
      <c r="B22" s="45">
        <v>18535</v>
      </c>
      <c r="C22" s="47">
        <v>0.9137879183778107</v>
      </c>
      <c r="D22" s="45">
        <v>22952</v>
      </c>
      <c r="E22" s="47">
        <v>1.0301712897652984</v>
      </c>
      <c r="F22" s="45">
        <v>32134</v>
      </c>
      <c r="G22" s="47">
        <v>1.3141192366706906</v>
      </c>
      <c r="H22" s="45">
        <v>39789</v>
      </c>
      <c r="I22" s="47">
        <v>1.608292677011629</v>
      </c>
      <c r="J22" s="45">
        <v>57278</v>
      </c>
      <c r="K22" s="47">
        <v>2.33215093061283</v>
      </c>
      <c r="L22" s="71">
        <f t="shared" si="1"/>
        <v>74175</v>
      </c>
      <c r="M22" s="72">
        <f t="shared" si="0"/>
        <v>3.05024233337473</v>
      </c>
    </row>
    <row r="23" spans="1:13" s="38" customFormat="1" ht="15" customHeight="1">
      <c r="A23" s="44" t="s">
        <v>214</v>
      </c>
      <c r="B23" s="45">
        <v>10871</v>
      </c>
      <c r="C23" s="47">
        <v>0.5359475835276601</v>
      </c>
      <c r="D23" s="45">
        <v>13995</v>
      </c>
      <c r="E23" s="47">
        <v>0.6281477518414671</v>
      </c>
      <c r="F23" s="45">
        <v>18612</v>
      </c>
      <c r="G23" s="47">
        <v>0.7611373384239403</v>
      </c>
      <c r="H23" s="45">
        <v>24902</v>
      </c>
      <c r="I23" s="47">
        <v>1.0065521687638186</v>
      </c>
      <c r="J23" s="45">
        <v>32541</v>
      </c>
      <c r="K23" s="47">
        <v>1.3249506517872849</v>
      </c>
      <c r="L23" s="71">
        <f t="shared" si="1"/>
        <v>48893</v>
      </c>
      <c r="M23" s="72">
        <f t="shared" si="0"/>
        <v>2.010589799874495</v>
      </c>
    </row>
    <row r="24" spans="1:13" s="38" customFormat="1" ht="15" customHeight="1">
      <c r="A24" s="44" t="s">
        <v>215</v>
      </c>
      <c r="B24" s="45">
        <v>4279</v>
      </c>
      <c r="C24" s="47">
        <v>0.21095756691333437</v>
      </c>
      <c r="D24" s="45">
        <v>7167</v>
      </c>
      <c r="E24" s="47">
        <v>0.3216816675561125</v>
      </c>
      <c r="F24" s="45">
        <v>9951</v>
      </c>
      <c r="G24" s="47">
        <v>0.4069459302953272</v>
      </c>
      <c r="H24" s="45">
        <v>12182</v>
      </c>
      <c r="I24" s="47">
        <v>0.49240296040000164</v>
      </c>
      <c r="J24" s="45">
        <v>17430</v>
      </c>
      <c r="K24" s="47">
        <v>0.7096859303848183</v>
      </c>
      <c r="L24" s="71">
        <f t="shared" si="1"/>
        <v>24970</v>
      </c>
      <c r="M24" s="72">
        <f t="shared" si="0"/>
        <v>1.026822393857324</v>
      </c>
    </row>
    <row r="25" spans="1:13" s="38" customFormat="1" ht="15" customHeight="1">
      <c r="A25" s="44" t="s">
        <v>216</v>
      </c>
      <c r="B25" s="45">
        <v>1827</v>
      </c>
      <c r="C25" s="46">
        <v>0.09007232408288428</v>
      </c>
      <c r="D25" s="45">
        <v>2848</v>
      </c>
      <c r="E25" s="46">
        <v>0.12782885296495164</v>
      </c>
      <c r="F25" s="45">
        <v>4891</v>
      </c>
      <c r="G25" s="46">
        <v>0.20001733947085168</v>
      </c>
      <c r="H25" s="45">
        <v>6493</v>
      </c>
      <c r="I25" s="47">
        <v>0.26245053536998936</v>
      </c>
      <c r="J25" s="45">
        <v>8716</v>
      </c>
      <c r="K25" s="47">
        <v>0.3548836815395339</v>
      </c>
      <c r="L25" s="71">
        <f t="shared" si="1"/>
        <v>13970</v>
      </c>
      <c r="M25" s="72">
        <f t="shared" si="0"/>
        <v>0.5744777269598245</v>
      </c>
    </row>
    <row r="26" spans="1:13" s="73" customFormat="1" ht="15" customHeight="1">
      <c r="A26" s="44" t="s">
        <v>751</v>
      </c>
      <c r="B26" s="50">
        <v>0</v>
      </c>
      <c r="C26" s="50">
        <v>0</v>
      </c>
      <c r="D26" s="50">
        <v>4</v>
      </c>
      <c r="E26" s="49">
        <v>0.0001795349058496512</v>
      </c>
      <c r="F26" s="45">
        <v>11</v>
      </c>
      <c r="G26" s="46">
        <v>0.0004498447626619033</v>
      </c>
      <c r="H26" s="45">
        <v>118</v>
      </c>
      <c r="I26" s="47">
        <v>0.004769623159349876</v>
      </c>
      <c r="J26" s="74">
        <v>0</v>
      </c>
      <c r="K26" s="75">
        <v>0</v>
      </c>
      <c r="L26" s="71">
        <f t="shared" si="1"/>
        <v>0</v>
      </c>
      <c r="M26" s="72">
        <f t="shared" si="0"/>
        <v>0</v>
      </c>
    </row>
    <row r="27" spans="1:13" s="73" customFormat="1" ht="15" customHeight="1">
      <c r="A27" s="48"/>
      <c r="B27" s="45"/>
      <c r="C27" s="47"/>
      <c r="D27" s="45"/>
      <c r="E27" s="47"/>
      <c r="F27" s="45"/>
      <c r="G27" s="47"/>
      <c r="H27" s="45"/>
      <c r="I27" s="47"/>
      <c r="J27" s="45"/>
      <c r="K27" s="47"/>
      <c r="L27" s="50"/>
      <c r="M27" s="49"/>
    </row>
    <row r="28" spans="1:13" s="38" customFormat="1" ht="15" customHeight="1">
      <c r="A28" s="44" t="s">
        <v>217</v>
      </c>
      <c r="B28" s="45">
        <v>1004564</v>
      </c>
      <c r="C28" s="46">
        <v>100</v>
      </c>
      <c r="D28" s="45">
        <v>1112689</v>
      </c>
      <c r="E28" s="46">
        <v>100</v>
      </c>
      <c r="F28" s="45">
        <v>1231609</v>
      </c>
      <c r="G28" s="46">
        <v>100</v>
      </c>
      <c r="H28" s="45">
        <v>1243681</v>
      </c>
      <c r="I28" s="46">
        <v>100</v>
      </c>
      <c r="J28" s="45">
        <v>1227168</v>
      </c>
      <c r="K28" s="46">
        <v>100</v>
      </c>
      <c r="L28" s="71">
        <f>SUM(L30:L48)</f>
        <v>1204428</v>
      </c>
      <c r="M28" s="72">
        <f>SUM(M30:M48)</f>
        <v>99.99999999999999</v>
      </c>
    </row>
    <row r="29" spans="1:13" s="38" customFormat="1" ht="15" customHeight="1">
      <c r="A29" s="48"/>
      <c r="B29" s="45"/>
      <c r="C29" s="47"/>
      <c r="D29" s="45"/>
      <c r="E29" s="47"/>
      <c r="F29" s="45"/>
      <c r="G29" s="47"/>
      <c r="H29" s="45"/>
      <c r="I29" s="47"/>
      <c r="J29" s="45"/>
      <c r="K29" s="47"/>
      <c r="L29" s="71"/>
      <c r="M29" s="72"/>
    </row>
    <row r="30" spans="1:13" s="38" customFormat="1" ht="15" customHeight="1">
      <c r="A30" s="44" t="s">
        <v>218</v>
      </c>
      <c r="B30" s="45">
        <v>95501</v>
      </c>
      <c r="C30" s="47">
        <v>9.506711369310466</v>
      </c>
      <c r="D30" s="45">
        <v>90537</v>
      </c>
      <c r="E30" s="47">
        <v>8.136774965870968</v>
      </c>
      <c r="F30" s="45">
        <v>100805</v>
      </c>
      <c r="G30" s="47">
        <v>8.18482164388211</v>
      </c>
      <c r="H30" s="45">
        <v>86183</v>
      </c>
      <c r="I30" s="47">
        <v>6.929670872193111</v>
      </c>
      <c r="J30" s="45">
        <v>61406</v>
      </c>
      <c r="K30" s="47">
        <v>5.0038788495136775</v>
      </c>
      <c r="L30" s="499">
        <v>52769</v>
      </c>
      <c r="M30" s="72">
        <f>L30/$L$28*100</f>
        <v>4.381249854702813</v>
      </c>
    </row>
    <row r="31" spans="1:13" s="38" customFormat="1" ht="15" customHeight="1">
      <c r="A31" s="44" t="s">
        <v>219</v>
      </c>
      <c r="B31" s="45">
        <v>98329</v>
      </c>
      <c r="C31" s="47">
        <v>9.788226534098374</v>
      </c>
      <c r="D31" s="45">
        <v>103023</v>
      </c>
      <c r="E31" s="47">
        <v>9.25892140571175</v>
      </c>
      <c r="F31" s="45">
        <v>93394</v>
      </c>
      <c r="G31" s="47">
        <v>7.583088463952439</v>
      </c>
      <c r="H31" s="45">
        <v>100692</v>
      </c>
      <c r="I31" s="47">
        <v>8.096288356901809</v>
      </c>
      <c r="J31" s="45">
        <v>87135</v>
      </c>
      <c r="K31" s="47">
        <v>7.100494797778299</v>
      </c>
      <c r="L31" s="499">
        <v>62518</v>
      </c>
      <c r="M31" s="72">
        <f aca="true" t="shared" si="2" ref="M31:M48">L31/$L$28*100</f>
        <v>5.190679725147539</v>
      </c>
    </row>
    <row r="32" spans="1:13" s="38" customFormat="1" ht="15" customHeight="1">
      <c r="A32" s="44" t="s">
        <v>201</v>
      </c>
      <c r="B32" s="45">
        <v>113363</v>
      </c>
      <c r="C32" s="47">
        <v>11.284796190187981</v>
      </c>
      <c r="D32" s="45">
        <v>109840</v>
      </c>
      <c r="E32" s="47">
        <v>9.871581367300298</v>
      </c>
      <c r="F32" s="45">
        <v>110274</v>
      </c>
      <c r="G32" s="47">
        <v>8.95365331042563</v>
      </c>
      <c r="H32" s="45">
        <v>95477</v>
      </c>
      <c r="I32" s="47">
        <v>7.6769686117259965</v>
      </c>
      <c r="J32" s="45">
        <v>103046</v>
      </c>
      <c r="K32" s="47">
        <v>8.397057289629457</v>
      </c>
      <c r="L32" s="499">
        <v>89432</v>
      </c>
      <c r="M32" s="72">
        <f t="shared" si="2"/>
        <v>7.425267429850519</v>
      </c>
    </row>
    <row r="33" spans="1:13" s="38" customFormat="1" ht="15" customHeight="1">
      <c r="A33" s="44" t="s">
        <v>202</v>
      </c>
      <c r="B33" s="45">
        <v>127624</v>
      </c>
      <c r="C33" s="47">
        <v>12.70441704062658</v>
      </c>
      <c r="D33" s="45">
        <v>123288</v>
      </c>
      <c r="E33" s="47">
        <v>11.080185029239976</v>
      </c>
      <c r="F33" s="45">
        <v>117345</v>
      </c>
      <c r="G33" s="47">
        <v>9.527780326386052</v>
      </c>
      <c r="H33" s="45">
        <v>110687</v>
      </c>
      <c r="I33" s="47">
        <v>8.899951032459288</v>
      </c>
      <c r="J33" s="45">
        <v>96585</v>
      </c>
      <c r="K33" s="47">
        <v>7.870560510052413</v>
      </c>
      <c r="L33" s="499">
        <v>101944</v>
      </c>
      <c r="M33" s="72">
        <f t="shared" si="2"/>
        <v>8.464100801376254</v>
      </c>
    </row>
    <row r="34" spans="1:13" s="38" customFormat="1" ht="15" customHeight="1">
      <c r="A34" s="44" t="s">
        <v>203</v>
      </c>
      <c r="B34" s="45">
        <v>113923</v>
      </c>
      <c r="C34" s="47">
        <v>11.340541767373706</v>
      </c>
      <c r="D34" s="45">
        <v>120605</v>
      </c>
      <c r="E34" s="47">
        <v>10.839057454508852</v>
      </c>
      <c r="F34" s="45">
        <v>129250</v>
      </c>
      <c r="G34" s="47">
        <v>10.494402038309236</v>
      </c>
      <c r="H34" s="45">
        <v>114971</v>
      </c>
      <c r="I34" s="47">
        <v>9.244412353328546</v>
      </c>
      <c r="J34" s="45">
        <v>105665</v>
      </c>
      <c r="K34" s="47">
        <v>8.610475501316852</v>
      </c>
      <c r="L34" s="499">
        <v>90988</v>
      </c>
      <c r="M34" s="72">
        <f t="shared" si="2"/>
        <v>7.554457385580542</v>
      </c>
    </row>
    <row r="35" spans="1:13" s="38" customFormat="1" ht="15" customHeight="1">
      <c r="A35" s="44" t="s">
        <v>204</v>
      </c>
      <c r="B35" s="45">
        <v>107007</v>
      </c>
      <c r="C35" s="47">
        <v>10.652083889130012</v>
      </c>
      <c r="D35" s="45">
        <v>113995</v>
      </c>
      <c r="E35" s="47">
        <v>10.245001073974848</v>
      </c>
      <c r="F35" s="45">
        <v>119033</v>
      </c>
      <c r="G35" s="47">
        <v>9.664836811033371</v>
      </c>
      <c r="H35" s="45">
        <v>110314</v>
      </c>
      <c r="I35" s="47">
        <v>8.869959418854192</v>
      </c>
      <c r="J35" s="45">
        <v>94343</v>
      </c>
      <c r="K35" s="47">
        <v>7.68786343842082</v>
      </c>
      <c r="L35" s="499">
        <v>84504</v>
      </c>
      <c r="M35" s="72">
        <f t="shared" si="2"/>
        <v>7.016110552062887</v>
      </c>
    </row>
    <row r="36" spans="1:13" s="38" customFormat="1" ht="15" customHeight="1">
      <c r="A36" s="44" t="s">
        <v>205</v>
      </c>
      <c r="B36" s="45">
        <v>81804</v>
      </c>
      <c r="C36" s="47">
        <v>8.143234278751777</v>
      </c>
      <c r="D36" s="45">
        <v>109192</v>
      </c>
      <c r="E36" s="47">
        <v>9.813344070086071</v>
      </c>
      <c r="F36" s="45">
        <v>115874</v>
      </c>
      <c r="G36" s="47">
        <v>9.408343069919106</v>
      </c>
      <c r="H36" s="45">
        <v>108302</v>
      </c>
      <c r="I36" s="47">
        <v>8.70818159962241</v>
      </c>
      <c r="J36" s="45">
        <v>99748</v>
      </c>
      <c r="K36" s="47">
        <v>8.128308430467548</v>
      </c>
      <c r="L36" s="499">
        <v>85967</v>
      </c>
      <c r="M36" s="72">
        <f t="shared" si="2"/>
        <v>7.137579000156091</v>
      </c>
    </row>
    <row r="37" spans="1:13" s="38" customFormat="1" ht="15" customHeight="1">
      <c r="A37" s="44" t="s">
        <v>206</v>
      </c>
      <c r="B37" s="45">
        <v>67589</v>
      </c>
      <c r="C37" s="47">
        <v>6.728192529296292</v>
      </c>
      <c r="D37" s="45">
        <v>86553</v>
      </c>
      <c r="E37" s="47">
        <v>7.7787234348501695</v>
      </c>
      <c r="F37" s="45">
        <v>114062</v>
      </c>
      <c r="G37" s="47">
        <v>9.261218454883002</v>
      </c>
      <c r="H37" s="45">
        <v>111612</v>
      </c>
      <c r="I37" s="47">
        <v>8.974327017941096</v>
      </c>
      <c r="J37" s="45">
        <v>104879</v>
      </c>
      <c r="K37" s="47">
        <v>8.546425591280085</v>
      </c>
      <c r="L37" s="499">
        <v>97863</v>
      </c>
      <c r="M37" s="72">
        <f t="shared" si="2"/>
        <v>8.125267761958375</v>
      </c>
    </row>
    <row r="38" spans="1:13" s="38" customFormat="1" ht="15" customHeight="1">
      <c r="A38" s="44" t="s">
        <v>207</v>
      </c>
      <c r="B38" s="45">
        <v>55583</v>
      </c>
      <c r="C38" s="47">
        <v>5.53304717270378</v>
      </c>
      <c r="D38" s="45">
        <v>70783</v>
      </c>
      <c r="E38" s="47">
        <v>6.361436124559513</v>
      </c>
      <c r="F38" s="45">
        <v>89001</v>
      </c>
      <c r="G38" s="47">
        <v>7.22640058654979</v>
      </c>
      <c r="H38" s="45">
        <v>110287</v>
      </c>
      <c r="I38" s="47">
        <v>8.86778844414283</v>
      </c>
      <c r="J38" s="45">
        <v>110111</v>
      </c>
      <c r="K38" s="47">
        <v>8.972773084043913</v>
      </c>
      <c r="L38" s="499">
        <v>105723</v>
      </c>
      <c r="M38" s="49">
        <f t="shared" si="2"/>
        <v>8.77785969771543</v>
      </c>
    </row>
    <row r="39" spans="1:13" s="38" customFormat="1" ht="15" customHeight="1">
      <c r="A39" s="44" t="s">
        <v>208</v>
      </c>
      <c r="B39" s="45">
        <v>49408</v>
      </c>
      <c r="C39" s="47">
        <v>4.918352638557623</v>
      </c>
      <c r="D39" s="45">
        <v>55983</v>
      </c>
      <c r="E39" s="47">
        <v>5.031325015345708</v>
      </c>
      <c r="F39" s="45">
        <v>70858</v>
      </c>
      <c r="G39" s="47">
        <v>5.753286960390838</v>
      </c>
      <c r="H39" s="45">
        <v>83573</v>
      </c>
      <c r="I39" s="47">
        <v>6.7198099834282266</v>
      </c>
      <c r="J39" s="45">
        <v>104530</v>
      </c>
      <c r="K39" s="47">
        <v>8.517986127408799</v>
      </c>
      <c r="L39" s="499">
        <v>107258</v>
      </c>
      <c r="M39" s="72">
        <f t="shared" si="2"/>
        <v>8.905306087204881</v>
      </c>
    </row>
    <row r="40" spans="1:13" s="38" customFormat="1" ht="15" customHeight="1">
      <c r="A40" s="44" t="s">
        <v>209</v>
      </c>
      <c r="B40" s="45">
        <v>36213</v>
      </c>
      <c r="C40" s="47">
        <v>3.6048474761189926</v>
      </c>
      <c r="D40" s="45">
        <v>47604</v>
      </c>
      <c r="E40" s="47">
        <v>4.278284408311756</v>
      </c>
      <c r="F40" s="45">
        <v>54714</v>
      </c>
      <c r="G40" s="47">
        <v>4.442481339451076</v>
      </c>
      <c r="H40" s="45">
        <v>65427</v>
      </c>
      <c r="I40" s="47">
        <v>5.2607541644521385</v>
      </c>
      <c r="J40" s="45">
        <v>76926</v>
      </c>
      <c r="K40" s="47">
        <v>6.268579363216772</v>
      </c>
      <c r="L40" s="499">
        <v>98394</v>
      </c>
      <c r="M40" s="72">
        <f t="shared" si="2"/>
        <v>8.1693550797557</v>
      </c>
    </row>
    <row r="41" spans="1:13" s="73" customFormat="1" ht="15" customHeight="1">
      <c r="A41" s="44" t="s">
        <v>210</v>
      </c>
      <c r="B41" s="45">
        <v>21900</v>
      </c>
      <c r="C41" s="47">
        <v>2.180050250656006</v>
      </c>
      <c r="D41" s="45">
        <v>34021</v>
      </c>
      <c r="E41" s="47">
        <v>3.0575479761191136</v>
      </c>
      <c r="F41" s="45">
        <v>46372</v>
      </c>
      <c r="G41" s="47">
        <v>3.765155987005616</v>
      </c>
      <c r="H41" s="45">
        <v>49891</v>
      </c>
      <c r="I41" s="47">
        <v>4.011559234240935</v>
      </c>
      <c r="J41" s="45">
        <v>59951</v>
      </c>
      <c r="K41" s="47">
        <v>4.885313176354012</v>
      </c>
      <c r="L41" s="499">
        <v>71571</v>
      </c>
      <c r="M41" s="72">
        <f t="shared" si="2"/>
        <v>5.942322828761869</v>
      </c>
    </row>
    <row r="42" spans="1:13" s="73" customFormat="1" ht="15" customHeight="1">
      <c r="A42" s="44" t="s">
        <v>211</v>
      </c>
      <c r="B42" s="45">
        <v>15821</v>
      </c>
      <c r="C42" s="47">
        <v>1.5749121011702587</v>
      </c>
      <c r="D42" s="45">
        <v>19441</v>
      </c>
      <c r="E42" s="47">
        <v>1.7472087887990266</v>
      </c>
      <c r="F42" s="45">
        <v>31942</v>
      </c>
      <c r="G42" s="47">
        <v>2.5935179103108212</v>
      </c>
      <c r="H42" s="45">
        <v>41150</v>
      </c>
      <c r="I42" s="47">
        <v>3.3087262730555502</v>
      </c>
      <c r="J42" s="45">
        <v>44998</v>
      </c>
      <c r="K42" s="47">
        <v>3.6668166053873636</v>
      </c>
      <c r="L42" s="499">
        <v>54023</v>
      </c>
      <c r="M42" s="72">
        <f t="shared" si="2"/>
        <v>4.48536566735413</v>
      </c>
    </row>
    <row r="43" spans="1:13" s="38" customFormat="1" ht="15" customHeight="1">
      <c r="A43" s="44" t="s">
        <v>212</v>
      </c>
      <c r="B43" s="45">
        <v>10069</v>
      </c>
      <c r="C43" s="47">
        <v>1.002325386934033</v>
      </c>
      <c r="D43" s="45">
        <v>13512</v>
      </c>
      <c r="E43" s="47">
        <v>1.2143554937633068</v>
      </c>
      <c r="F43" s="45">
        <v>17815</v>
      </c>
      <c r="G43" s="47">
        <v>1.4464817973886193</v>
      </c>
      <c r="H43" s="45">
        <v>27561</v>
      </c>
      <c r="I43" s="47">
        <v>2.216082741474703</v>
      </c>
      <c r="J43" s="45">
        <v>36042</v>
      </c>
      <c r="K43" s="47">
        <v>2.9370061800829226</v>
      </c>
      <c r="L43" s="499">
        <v>40516</v>
      </c>
      <c r="M43" s="72">
        <f t="shared" si="2"/>
        <v>3.3639204668108014</v>
      </c>
    </row>
    <row r="44" spans="1:13" s="38" customFormat="1" ht="15" customHeight="1">
      <c r="A44" s="44" t="s">
        <v>213</v>
      </c>
      <c r="B44" s="45">
        <v>6107</v>
      </c>
      <c r="C44" s="47">
        <v>0.6079254283450333</v>
      </c>
      <c r="D44" s="45">
        <v>7886</v>
      </c>
      <c r="E44" s="47">
        <v>0.7087335275175722</v>
      </c>
      <c r="F44" s="45">
        <v>11445</v>
      </c>
      <c r="G44" s="47">
        <v>0.9292721959647908</v>
      </c>
      <c r="H44" s="45">
        <v>14589</v>
      </c>
      <c r="I44" s="47">
        <v>1.173050002371991</v>
      </c>
      <c r="J44" s="45">
        <v>23542</v>
      </c>
      <c r="K44" s="47">
        <v>1.9184007405668988</v>
      </c>
      <c r="L44" s="499">
        <v>31426</v>
      </c>
      <c r="M44" s="72">
        <f t="shared" si="2"/>
        <v>2.609205365534511</v>
      </c>
    </row>
    <row r="45" spans="1:13" s="38" customFormat="1" ht="15" customHeight="1">
      <c r="A45" s="44" t="s">
        <v>214</v>
      </c>
      <c r="B45" s="45">
        <v>3037</v>
      </c>
      <c r="C45" s="47">
        <v>0.3023202105590087</v>
      </c>
      <c r="D45" s="45">
        <v>4065</v>
      </c>
      <c r="E45" s="47">
        <v>0.3653311931725756</v>
      </c>
      <c r="F45" s="45">
        <v>5856</v>
      </c>
      <c r="G45" s="47">
        <v>0.4754755770703202</v>
      </c>
      <c r="H45" s="45">
        <v>8102</v>
      </c>
      <c r="I45" s="47">
        <v>0.6514532263498437</v>
      </c>
      <c r="J45" s="45">
        <v>11145</v>
      </c>
      <c r="K45" s="47">
        <v>0.908188609872487</v>
      </c>
      <c r="L45" s="499">
        <v>18491</v>
      </c>
      <c r="M45" s="72">
        <f t="shared" si="2"/>
        <v>1.5352515883058182</v>
      </c>
    </row>
    <row r="46" spans="1:13" s="38" customFormat="1" ht="15" customHeight="1">
      <c r="A46" s="44" t="s">
        <v>215</v>
      </c>
      <c r="B46" s="45">
        <v>998</v>
      </c>
      <c r="C46" s="47">
        <v>0.09934658219884447</v>
      </c>
      <c r="D46" s="45">
        <v>1804</v>
      </c>
      <c r="E46" s="47">
        <v>0.16212975952849357</v>
      </c>
      <c r="F46" s="45">
        <v>2589</v>
      </c>
      <c r="G46" s="47">
        <v>0.2102128191658229</v>
      </c>
      <c r="H46" s="45">
        <v>3369</v>
      </c>
      <c r="I46" s="47">
        <v>0.27088940009536205</v>
      </c>
      <c r="J46" s="45">
        <v>5111</v>
      </c>
      <c r="K46" s="47">
        <v>0.4164873921093119</v>
      </c>
      <c r="L46" s="499">
        <v>7598</v>
      </c>
      <c r="M46" s="72">
        <f t="shared" si="2"/>
        <v>0.6308388712318213</v>
      </c>
    </row>
    <row r="47" spans="1:13" s="73" customFormat="1" ht="15" customHeight="1">
      <c r="A47" s="44" t="s">
        <v>216</v>
      </c>
      <c r="B47" s="45">
        <v>288</v>
      </c>
      <c r="C47" s="46">
        <v>0.02866915398122967</v>
      </c>
      <c r="D47" s="45">
        <v>554</v>
      </c>
      <c r="E47" s="46">
        <v>0.04978929422327353</v>
      </c>
      <c r="F47" s="45">
        <v>973</v>
      </c>
      <c r="G47" s="46">
        <v>0.07900234571199138</v>
      </c>
      <c r="H47" s="45">
        <v>1422</v>
      </c>
      <c r="I47" s="47">
        <v>0.1143380014650059</v>
      </c>
      <c r="J47" s="45">
        <v>2005</v>
      </c>
      <c r="K47" s="47">
        <v>0.16338431249837024</v>
      </c>
      <c r="L47" s="499">
        <v>3443</v>
      </c>
      <c r="M47" s="72">
        <f t="shared" si="2"/>
        <v>0.2858618364900185</v>
      </c>
    </row>
    <row r="48" spans="1:13" s="73" customFormat="1" ht="15" customHeight="1">
      <c r="A48" s="44" t="s">
        <v>751</v>
      </c>
      <c r="B48" s="50">
        <v>0</v>
      </c>
      <c r="C48" s="50">
        <v>0</v>
      </c>
      <c r="D48" s="50">
        <v>3</v>
      </c>
      <c r="E48" s="49">
        <v>0.00026961711673252815</v>
      </c>
      <c r="F48" s="50">
        <v>7</v>
      </c>
      <c r="G48" s="46">
        <v>0.0005683621993668445</v>
      </c>
      <c r="H48" s="50">
        <v>72</v>
      </c>
      <c r="I48" s="47">
        <v>0.005789265896962324</v>
      </c>
      <c r="J48" s="74">
        <v>0</v>
      </c>
      <c r="K48" s="75">
        <v>0</v>
      </c>
      <c r="L48" s="117">
        <v>0</v>
      </c>
      <c r="M48" s="72">
        <f t="shared" si="2"/>
        <v>0</v>
      </c>
    </row>
    <row r="49" spans="1:13" s="38" customFormat="1" ht="15" customHeight="1">
      <c r="A49" s="48"/>
      <c r="B49" s="45"/>
      <c r="C49" s="47"/>
      <c r="D49" s="45"/>
      <c r="E49" s="47"/>
      <c r="F49" s="45"/>
      <c r="G49" s="47"/>
      <c r="H49" s="45"/>
      <c r="I49" s="47"/>
      <c r="J49" s="45"/>
      <c r="K49" s="47"/>
      <c r="L49" s="117"/>
      <c r="M49" s="72"/>
    </row>
    <row r="50" spans="1:13" s="38" customFormat="1" ht="15" customHeight="1">
      <c r="A50" s="44" t="s">
        <v>220</v>
      </c>
      <c r="B50" s="45">
        <v>1023806</v>
      </c>
      <c r="C50" s="46">
        <v>100</v>
      </c>
      <c r="D50" s="45">
        <v>1115290</v>
      </c>
      <c r="E50" s="46">
        <v>100</v>
      </c>
      <c r="F50" s="45">
        <v>1213679</v>
      </c>
      <c r="G50" s="46">
        <v>100</v>
      </c>
      <c r="H50" s="45">
        <v>1230309</v>
      </c>
      <c r="I50" s="46">
        <v>100</v>
      </c>
      <c r="J50" s="45">
        <v>1228848</v>
      </c>
      <c r="K50" s="46">
        <v>100</v>
      </c>
      <c r="L50" s="117">
        <f>SUM(L52:L70)</f>
        <v>1227346</v>
      </c>
      <c r="M50" s="72">
        <f>SUM(M52:M70)</f>
        <v>100</v>
      </c>
    </row>
    <row r="51" spans="1:13" s="38" customFormat="1" ht="15" customHeight="1">
      <c r="A51" s="48"/>
      <c r="B51" s="45"/>
      <c r="C51" s="47"/>
      <c r="D51" s="45"/>
      <c r="E51" s="47"/>
      <c r="F51" s="45"/>
      <c r="G51" s="47"/>
      <c r="H51" s="45"/>
      <c r="I51" s="47"/>
      <c r="J51" s="45"/>
      <c r="K51" s="47"/>
      <c r="L51" s="117"/>
      <c r="M51" s="72"/>
    </row>
    <row r="52" spans="1:13" s="38" customFormat="1" ht="15" customHeight="1">
      <c r="A52" s="44" t="s">
        <v>218</v>
      </c>
      <c r="B52" s="45">
        <v>85021</v>
      </c>
      <c r="C52" s="47">
        <v>8.304405326790427</v>
      </c>
      <c r="D52" s="45">
        <v>72296</v>
      </c>
      <c r="E52" s="47">
        <v>6.4822602193151555</v>
      </c>
      <c r="F52" s="45">
        <v>82107</v>
      </c>
      <c r="G52" s="47">
        <v>6.765133120042449</v>
      </c>
      <c r="H52" s="45">
        <v>74897</v>
      </c>
      <c r="I52" s="47">
        <v>6.0876576534838</v>
      </c>
      <c r="J52" s="45">
        <v>54981</v>
      </c>
      <c r="K52" s="47">
        <v>4.474190461310105</v>
      </c>
      <c r="L52" s="499">
        <v>48898</v>
      </c>
      <c r="M52" s="72">
        <f>L52/$L$50*100</f>
        <v>3.9840436193216906</v>
      </c>
    </row>
    <row r="53" spans="1:13" s="38" customFormat="1" ht="15" customHeight="1">
      <c r="A53" s="44" t="s">
        <v>219</v>
      </c>
      <c r="B53" s="45">
        <v>88743</v>
      </c>
      <c r="C53" s="47">
        <v>8.667950764109607</v>
      </c>
      <c r="D53" s="45">
        <v>92304</v>
      </c>
      <c r="E53" s="47">
        <v>8.276233087358445</v>
      </c>
      <c r="F53" s="45">
        <v>74279</v>
      </c>
      <c r="G53" s="47">
        <v>6.120152033610205</v>
      </c>
      <c r="H53" s="45">
        <v>81609</v>
      </c>
      <c r="I53" s="47">
        <v>6.633211656583835</v>
      </c>
      <c r="J53" s="45">
        <v>76058</v>
      </c>
      <c r="K53" s="47">
        <v>6.189374112990378</v>
      </c>
      <c r="L53" s="499">
        <v>56199</v>
      </c>
      <c r="M53" s="72">
        <f aca="true" t="shared" si="3" ref="M53:M70">L53/$L$50*100</f>
        <v>4.578904400226179</v>
      </c>
    </row>
    <row r="54" spans="1:13" s="38" customFormat="1" ht="15" customHeight="1">
      <c r="A54" s="44" t="s">
        <v>201</v>
      </c>
      <c r="B54" s="45">
        <v>100288</v>
      </c>
      <c r="C54" s="47">
        <v>9.795605808131619</v>
      </c>
      <c r="D54" s="45">
        <v>98988</v>
      </c>
      <c r="E54" s="47">
        <v>8.875539097454475</v>
      </c>
      <c r="F54" s="45">
        <v>98161</v>
      </c>
      <c r="G54" s="47">
        <v>8.087888148348945</v>
      </c>
      <c r="H54" s="45">
        <v>75170</v>
      </c>
      <c r="I54" s="47">
        <v>6.109847200987719</v>
      </c>
      <c r="J54" s="45">
        <v>84124</v>
      </c>
      <c r="K54" s="47">
        <v>6.845761233285158</v>
      </c>
      <c r="L54" s="499">
        <v>78388</v>
      </c>
      <c r="M54" s="72">
        <f t="shared" si="3"/>
        <v>6.386789055408988</v>
      </c>
    </row>
    <row r="55" spans="1:13" s="38" customFormat="1" ht="15" customHeight="1">
      <c r="A55" s="44" t="s">
        <v>202</v>
      </c>
      <c r="B55" s="45">
        <v>124212</v>
      </c>
      <c r="C55" s="47">
        <v>12.13237664166844</v>
      </c>
      <c r="D55" s="45">
        <v>119795</v>
      </c>
      <c r="E55" s="47">
        <v>10.74115252535215</v>
      </c>
      <c r="F55" s="45">
        <v>107830</v>
      </c>
      <c r="G55" s="47">
        <v>8.884556789727762</v>
      </c>
      <c r="H55" s="45">
        <v>99744</v>
      </c>
      <c r="I55" s="47">
        <v>8.107231597915646</v>
      </c>
      <c r="J55" s="45">
        <v>77580</v>
      </c>
      <c r="K55" s="47">
        <v>6.313229951955002</v>
      </c>
      <c r="L55" s="499">
        <v>84008</v>
      </c>
      <c r="M55" s="72">
        <f t="shared" si="3"/>
        <v>6.844687643093309</v>
      </c>
    </row>
    <row r="56" spans="1:13" s="38" customFormat="1" ht="15" customHeight="1">
      <c r="A56" s="44" t="s">
        <v>203</v>
      </c>
      <c r="B56" s="45">
        <v>132052</v>
      </c>
      <c r="C56" s="47">
        <v>12.89814671920266</v>
      </c>
      <c r="D56" s="45">
        <v>127870</v>
      </c>
      <c r="E56" s="47">
        <v>11.465179460050749</v>
      </c>
      <c r="F56" s="45">
        <v>130386</v>
      </c>
      <c r="G56" s="47">
        <v>10.743038315732578</v>
      </c>
      <c r="H56" s="45">
        <v>108902</v>
      </c>
      <c r="I56" s="47">
        <v>8.851597444219298</v>
      </c>
      <c r="J56" s="45">
        <v>96247</v>
      </c>
      <c r="K56" s="47">
        <v>7.832294962436364</v>
      </c>
      <c r="L56" s="499">
        <v>71760</v>
      </c>
      <c r="M56" s="72">
        <f t="shared" si="3"/>
        <v>5.846762037762782</v>
      </c>
    </row>
    <row r="57" spans="1:13" s="38" customFormat="1" ht="15" customHeight="1">
      <c r="A57" s="44" t="s">
        <v>204</v>
      </c>
      <c r="B57" s="45">
        <v>107643</v>
      </c>
      <c r="C57" s="47">
        <v>10.514003629593887</v>
      </c>
      <c r="D57" s="45">
        <v>116092</v>
      </c>
      <c r="E57" s="47">
        <v>10.409131257341139</v>
      </c>
      <c r="F57" s="45">
        <v>118130</v>
      </c>
      <c r="G57" s="47">
        <v>9.733216113980715</v>
      </c>
      <c r="H57" s="45">
        <v>113795</v>
      </c>
      <c r="I57" s="47">
        <v>9.249302411020322</v>
      </c>
      <c r="J57" s="45">
        <v>95018</v>
      </c>
      <c r="K57" s="47">
        <v>7.732282593127874</v>
      </c>
      <c r="L57" s="499">
        <v>84654</v>
      </c>
      <c r="M57" s="72">
        <f t="shared" si="3"/>
        <v>6.897321537691897</v>
      </c>
    </row>
    <row r="58" spans="1:13" s="38" customFormat="1" ht="15" customHeight="1">
      <c r="A58" s="44" t="s">
        <v>205</v>
      </c>
      <c r="B58" s="45">
        <v>80453</v>
      </c>
      <c r="C58" s="47">
        <v>7.858227046920999</v>
      </c>
      <c r="D58" s="45">
        <v>107376</v>
      </c>
      <c r="E58" s="47">
        <v>9.627630481758107</v>
      </c>
      <c r="F58" s="45">
        <v>114416</v>
      </c>
      <c r="G58" s="47">
        <v>9.427204392594748</v>
      </c>
      <c r="H58" s="45">
        <v>108568</v>
      </c>
      <c r="I58" s="47">
        <v>8.824449792694356</v>
      </c>
      <c r="J58" s="45">
        <v>103837</v>
      </c>
      <c r="K58" s="47">
        <v>8.44994661666862</v>
      </c>
      <c r="L58" s="499">
        <v>88308</v>
      </c>
      <c r="M58" s="72">
        <f t="shared" si="3"/>
        <v>7.195037096303731</v>
      </c>
    </row>
    <row r="59" spans="1:13" s="38" customFormat="1" ht="15" customHeight="1">
      <c r="A59" s="44" t="s">
        <v>206</v>
      </c>
      <c r="B59" s="45">
        <v>67564</v>
      </c>
      <c r="C59" s="47">
        <v>6.599297132464549</v>
      </c>
      <c r="D59" s="45">
        <v>86769</v>
      </c>
      <c r="E59" s="47">
        <v>7.779949609518601</v>
      </c>
      <c r="F59" s="45">
        <v>113657</v>
      </c>
      <c r="G59" s="47">
        <v>9.364667263749311</v>
      </c>
      <c r="H59" s="45">
        <v>114391</v>
      </c>
      <c r="I59" s="47">
        <v>9.297745525717522</v>
      </c>
      <c r="J59" s="45">
        <v>109463</v>
      </c>
      <c r="K59" s="47">
        <v>8.907773784878195</v>
      </c>
      <c r="L59" s="499">
        <v>103757</v>
      </c>
      <c r="M59" s="72">
        <f t="shared" si="3"/>
        <v>8.45376935273346</v>
      </c>
    </row>
    <row r="60" spans="1:13" s="38" customFormat="1" ht="15" customHeight="1">
      <c r="A60" s="44" t="s">
        <v>207</v>
      </c>
      <c r="B60" s="45">
        <v>55625</v>
      </c>
      <c r="C60" s="47">
        <v>5.433158235056251</v>
      </c>
      <c r="D60" s="45">
        <v>68730</v>
      </c>
      <c r="E60" s="47">
        <v>6.162522751929991</v>
      </c>
      <c r="F60" s="45">
        <v>87897</v>
      </c>
      <c r="G60" s="47">
        <v>7.242195012025421</v>
      </c>
      <c r="H60" s="45">
        <v>110779</v>
      </c>
      <c r="I60" s="47">
        <v>9.00416074335797</v>
      </c>
      <c r="J60" s="45">
        <v>113563</v>
      </c>
      <c r="K60" s="47">
        <v>9.241419606004973</v>
      </c>
      <c r="L60" s="499">
        <v>111816</v>
      </c>
      <c r="M60" s="72">
        <f t="shared" si="3"/>
        <v>9.110389409343412</v>
      </c>
    </row>
    <row r="61" spans="1:13" s="38" customFormat="1" ht="15" customHeight="1">
      <c r="A61" s="44" t="s">
        <v>208</v>
      </c>
      <c r="B61" s="45">
        <v>50491</v>
      </c>
      <c r="C61" s="47">
        <v>4.931696043977082</v>
      </c>
      <c r="D61" s="45">
        <v>55894</v>
      </c>
      <c r="E61" s="47">
        <v>5.011611329788665</v>
      </c>
      <c r="F61" s="45">
        <v>69681</v>
      </c>
      <c r="G61" s="47">
        <v>5.741303919734954</v>
      </c>
      <c r="H61" s="45">
        <v>84472</v>
      </c>
      <c r="I61" s="47">
        <v>6.865917423996735</v>
      </c>
      <c r="J61" s="45">
        <v>106253</v>
      </c>
      <c r="K61" s="47">
        <v>8.64655352004479</v>
      </c>
      <c r="L61" s="499">
        <v>111812</v>
      </c>
      <c r="M61" s="72">
        <f t="shared" si="3"/>
        <v>9.11006350287531</v>
      </c>
    </row>
    <row r="62" spans="1:13" s="38" customFormat="1" ht="15" customHeight="1">
      <c r="A62" s="44" t="s">
        <v>209</v>
      </c>
      <c r="B62" s="45">
        <v>39147</v>
      </c>
      <c r="C62" s="47">
        <v>3.8236736256673627</v>
      </c>
      <c r="D62" s="45">
        <v>49228</v>
      </c>
      <c r="E62" s="47">
        <v>4.4139192497018715</v>
      </c>
      <c r="F62" s="45">
        <v>55895</v>
      </c>
      <c r="G62" s="47">
        <v>4.605418730982409</v>
      </c>
      <c r="H62" s="45">
        <v>65822</v>
      </c>
      <c r="I62" s="47">
        <v>5.35003807986449</v>
      </c>
      <c r="J62" s="45">
        <v>80161</v>
      </c>
      <c r="K62" s="47">
        <v>6.523264065205786</v>
      </c>
      <c r="L62" s="499">
        <v>101813</v>
      </c>
      <c r="M62" s="72">
        <f t="shared" si="3"/>
        <v>8.295378809235537</v>
      </c>
    </row>
    <row r="63" spans="1:13" s="38" customFormat="1" ht="15" customHeight="1">
      <c r="A63" s="44" t="s">
        <v>210</v>
      </c>
      <c r="B63" s="45">
        <v>28779</v>
      </c>
      <c r="C63" s="47">
        <v>2.8109817680302713</v>
      </c>
      <c r="D63" s="45">
        <v>37939</v>
      </c>
      <c r="E63" s="47">
        <v>3.401716145576487</v>
      </c>
      <c r="F63" s="45">
        <v>50120</v>
      </c>
      <c r="G63" s="47">
        <v>4.129592750636701</v>
      </c>
      <c r="H63" s="45">
        <v>52996</v>
      </c>
      <c r="I63" s="47">
        <v>4.3075357491491975</v>
      </c>
      <c r="J63" s="45">
        <v>62351</v>
      </c>
      <c r="K63" s="47">
        <v>5.073939169042876</v>
      </c>
      <c r="L63" s="499">
        <v>76760</v>
      </c>
      <c r="M63" s="72">
        <f t="shared" si="3"/>
        <v>6.254145122891182</v>
      </c>
    </row>
    <row r="64" spans="1:13" s="38" customFormat="1" ht="15" customHeight="1">
      <c r="A64" s="44" t="s">
        <v>211</v>
      </c>
      <c r="B64" s="45">
        <v>22450</v>
      </c>
      <c r="C64" s="47">
        <v>2.192798244980006</v>
      </c>
      <c r="D64" s="45">
        <v>27596</v>
      </c>
      <c r="E64" s="47">
        <v>2.4743340297142447</v>
      </c>
      <c r="F64" s="45">
        <v>38606</v>
      </c>
      <c r="G64" s="47">
        <v>3.18090697787471</v>
      </c>
      <c r="H64" s="45">
        <v>47043</v>
      </c>
      <c r="I64" s="47">
        <v>3.8236735649336877</v>
      </c>
      <c r="J64" s="45">
        <v>50535</v>
      </c>
      <c r="K64" s="47">
        <v>4.1123881879614075</v>
      </c>
      <c r="L64" s="499">
        <v>59131</v>
      </c>
      <c r="M64" s="72">
        <f t="shared" si="3"/>
        <v>4.817793841345472</v>
      </c>
    </row>
    <row r="65" spans="1:13" s="38" customFormat="1" ht="15" customHeight="1">
      <c r="A65" s="44" t="s">
        <v>212</v>
      </c>
      <c r="B65" s="45">
        <v>16256</v>
      </c>
      <c r="C65" s="47">
        <v>1.5878008138260569</v>
      </c>
      <c r="D65" s="45">
        <v>21759</v>
      </c>
      <c r="E65" s="47">
        <v>1.9509723928305645</v>
      </c>
      <c r="F65" s="45">
        <v>27785</v>
      </c>
      <c r="G65" s="47">
        <v>2.2893203227542047</v>
      </c>
      <c r="H65" s="45">
        <v>36191</v>
      </c>
      <c r="I65" s="47">
        <v>2.9416187315544304</v>
      </c>
      <c r="J65" s="45">
        <v>44515</v>
      </c>
      <c r="K65" s="47">
        <v>3.6224984701118443</v>
      </c>
      <c r="L65" s="499">
        <v>48992</v>
      </c>
      <c r="M65" s="72">
        <f t="shared" si="3"/>
        <v>3.991702421322105</v>
      </c>
    </row>
    <row r="66" spans="1:13" s="38" customFormat="1" ht="15" customHeight="1">
      <c r="A66" s="44" t="s">
        <v>213</v>
      </c>
      <c r="B66" s="45">
        <v>12428</v>
      </c>
      <c r="C66" s="47">
        <v>1.2139018524993992</v>
      </c>
      <c r="D66" s="45">
        <v>15066</v>
      </c>
      <c r="E66" s="47">
        <v>1.3508594177299178</v>
      </c>
      <c r="F66" s="45">
        <v>20689</v>
      </c>
      <c r="G66" s="47">
        <v>1.7046517242203252</v>
      </c>
      <c r="H66" s="45">
        <v>25200</v>
      </c>
      <c r="I66" s="47">
        <v>2.0482659234387457</v>
      </c>
      <c r="J66" s="45">
        <v>33736</v>
      </c>
      <c r="K66" s="47">
        <v>2.7453354686665885</v>
      </c>
      <c r="L66" s="499">
        <v>42749</v>
      </c>
      <c r="M66" s="72">
        <f t="shared" si="3"/>
        <v>3.483043901230786</v>
      </c>
    </row>
    <row r="67" spans="1:13" s="38" customFormat="1" ht="15" customHeight="1">
      <c r="A67" s="44" t="s">
        <v>214</v>
      </c>
      <c r="B67" s="45">
        <v>7834</v>
      </c>
      <c r="C67" s="47">
        <v>0.7651840290054951</v>
      </c>
      <c r="D67" s="45">
        <v>9930</v>
      </c>
      <c r="E67" s="47">
        <v>0.8903513884281218</v>
      </c>
      <c r="F67" s="45">
        <v>12756</v>
      </c>
      <c r="G67" s="47">
        <v>1.0510192563272496</v>
      </c>
      <c r="H67" s="45">
        <v>16800</v>
      </c>
      <c r="I67" s="47">
        <v>1.3655106156258305</v>
      </c>
      <c r="J67" s="45">
        <v>21396</v>
      </c>
      <c r="K67" s="47">
        <v>1.7411429241045273</v>
      </c>
      <c r="L67" s="499">
        <v>30402</v>
      </c>
      <c r="M67" s="72">
        <f t="shared" si="3"/>
        <v>2.477052110814717</v>
      </c>
    </row>
    <row r="68" spans="1:13" s="38" customFormat="1" ht="15" customHeight="1">
      <c r="A68" s="44" t="s">
        <v>215</v>
      </c>
      <c r="B68" s="45">
        <v>3281</v>
      </c>
      <c r="C68" s="47">
        <v>0.32047087045787975</v>
      </c>
      <c r="D68" s="45">
        <v>5363</v>
      </c>
      <c r="E68" s="47">
        <v>0.48086147997381845</v>
      </c>
      <c r="F68" s="45">
        <v>7362</v>
      </c>
      <c r="G68" s="47">
        <v>0.6065854315679846</v>
      </c>
      <c r="H68" s="45">
        <v>8813</v>
      </c>
      <c r="I68" s="47">
        <v>0.7163241104470504</v>
      </c>
      <c r="J68" s="45">
        <v>12319</v>
      </c>
      <c r="K68" s="47">
        <v>1.002483626941656</v>
      </c>
      <c r="L68" s="499">
        <v>17372</v>
      </c>
      <c r="M68" s="72">
        <f t="shared" si="3"/>
        <v>1.4154117909701094</v>
      </c>
    </row>
    <row r="69" spans="1:13" s="73" customFormat="1" ht="15" customHeight="1">
      <c r="A69" s="44" t="s">
        <v>216</v>
      </c>
      <c r="B69" s="45">
        <v>1539</v>
      </c>
      <c r="C69" s="47">
        <v>0.15032144761800575</v>
      </c>
      <c r="D69" s="45">
        <v>2294</v>
      </c>
      <c r="E69" s="47">
        <v>0.2056864133992056</v>
      </c>
      <c r="F69" s="45">
        <v>3918</v>
      </c>
      <c r="G69" s="47">
        <v>0.32282011965272533</v>
      </c>
      <c r="H69" s="45">
        <v>5071</v>
      </c>
      <c r="I69" s="47">
        <v>0.4121728768951539</v>
      </c>
      <c r="J69" s="45">
        <v>6711</v>
      </c>
      <c r="K69" s="47">
        <v>0.5461212452638569</v>
      </c>
      <c r="L69" s="499">
        <v>10527</v>
      </c>
      <c r="M69" s="72">
        <f t="shared" si="3"/>
        <v>0.8577043474293312</v>
      </c>
    </row>
    <row r="70" spans="1:13" s="38" customFormat="1" ht="15" customHeight="1">
      <c r="A70" s="52" t="s">
        <v>751</v>
      </c>
      <c r="B70" s="56">
        <v>0</v>
      </c>
      <c r="C70" s="76">
        <v>0</v>
      </c>
      <c r="D70" s="56">
        <v>1</v>
      </c>
      <c r="E70" s="77">
        <v>8.966277829084812E-05</v>
      </c>
      <c r="F70" s="56">
        <v>4</v>
      </c>
      <c r="G70" s="77">
        <v>0.00032957643660308863</v>
      </c>
      <c r="H70" s="56">
        <v>46</v>
      </c>
      <c r="I70" s="78">
        <v>0.003738898114213584</v>
      </c>
      <c r="J70" s="79">
        <v>0</v>
      </c>
      <c r="K70" s="80">
        <v>0</v>
      </c>
      <c r="L70" s="131">
        <v>0</v>
      </c>
      <c r="M70" s="81">
        <f t="shared" si="3"/>
        <v>0</v>
      </c>
    </row>
    <row r="71" spans="1:13" s="27" customFormat="1" ht="16.5" customHeight="1">
      <c r="A71" s="58" t="s">
        <v>752</v>
      </c>
      <c r="B71" s="29"/>
      <c r="C71" s="82"/>
      <c r="D71" s="29"/>
      <c r="E71" s="82"/>
      <c r="F71" s="29"/>
      <c r="G71" s="82"/>
      <c r="H71" s="29"/>
      <c r="I71" s="82"/>
      <c r="L71" s="500"/>
      <c r="M71" s="63"/>
    </row>
    <row r="72" spans="1:13" s="27" customFormat="1" ht="16.5" customHeight="1">
      <c r="A72" s="58" t="s">
        <v>753</v>
      </c>
      <c r="B72" s="29"/>
      <c r="C72" s="82"/>
      <c r="D72" s="29"/>
      <c r="E72" s="82"/>
      <c r="F72" s="29"/>
      <c r="G72" s="82"/>
      <c r="H72" s="29"/>
      <c r="I72" s="82"/>
      <c r="L72" s="500"/>
      <c r="M72" s="63"/>
    </row>
    <row r="73" spans="1:13" s="27" customFormat="1" ht="14.25" customHeight="1">
      <c r="A73" s="58" t="s">
        <v>754</v>
      </c>
      <c r="B73" s="29"/>
      <c r="C73" s="82"/>
      <c r="D73" s="29"/>
      <c r="E73" s="82"/>
      <c r="F73" s="29"/>
      <c r="G73" s="82"/>
      <c r="H73" s="29"/>
      <c r="I73" s="82"/>
      <c r="L73" s="500"/>
      <c r="M73" s="63"/>
    </row>
    <row r="74" spans="12:13" ht="13.5">
      <c r="L74" s="500"/>
      <c r="M74" s="63"/>
    </row>
    <row r="75" spans="12:13" ht="13.5">
      <c r="L75" s="500"/>
      <c r="M75" s="63"/>
    </row>
    <row r="76" spans="12:13" ht="13.5">
      <c r="L76" s="500"/>
      <c r="M76" s="63"/>
    </row>
    <row r="77" spans="12:13" ht="13.5">
      <c r="L77" s="500"/>
      <c r="M77" s="63"/>
    </row>
    <row r="78" spans="12:13" ht="13.5">
      <c r="L78" s="500"/>
      <c r="M78" s="63"/>
    </row>
    <row r="79" spans="12:13" ht="13.5">
      <c r="L79" s="500"/>
      <c r="M79" s="63"/>
    </row>
    <row r="80" spans="12:13" ht="13.5">
      <c r="L80" s="500"/>
      <c r="M80" s="63"/>
    </row>
    <row r="81" spans="12:13" ht="13.5">
      <c r="L81" s="500"/>
      <c r="M81" s="63"/>
    </row>
    <row r="82" spans="12:13" ht="13.5">
      <c r="L82" s="500"/>
      <c r="M82" s="63"/>
    </row>
    <row r="83" spans="12:13" ht="13.5">
      <c r="L83" s="500"/>
      <c r="M83" s="63"/>
    </row>
    <row r="84" spans="12:13" ht="13.5">
      <c r="L84" s="500"/>
      <c r="M84" s="63"/>
    </row>
    <row r="85" spans="12:13" ht="13.5">
      <c r="L85" s="500"/>
      <c r="M85" s="63"/>
    </row>
    <row r="86" spans="12:13" ht="13.5">
      <c r="L86" s="500"/>
      <c r="M86" s="63"/>
    </row>
    <row r="87" spans="12:13" ht="13.5">
      <c r="L87" s="500"/>
      <c r="M87" s="63"/>
    </row>
    <row r="88" spans="12:13" ht="13.5">
      <c r="L88" s="500"/>
      <c r="M88" s="63"/>
    </row>
    <row r="89" spans="12:13" ht="13.5">
      <c r="L89" s="500"/>
      <c r="M89" s="63"/>
    </row>
    <row r="90" spans="12:13" ht="13.5">
      <c r="L90" s="500"/>
      <c r="M90" s="63"/>
    </row>
    <row r="91" spans="12:13" ht="13.5">
      <c r="L91" s="500"/>
      <c r="M91" s="63"/>
    </row>
    <row r="92" spans="12:13" ht="13.5">
      <c r="L92" s="500"/>
      <c r="M92" s="63"/>
    </row>
    <row r="93" spans="12:13" ht="13.5">
      <c r="L93" s="500"/>
      <c r="M93" s="63"/>
    </row>
    <row r="94" spans="12:13" ht="13.5">
      <c r="L94" s="500"/>
      <c r="M94" s="63"/>
    </row>
    <row r="95" spans="12:13" ht="13.5">
      <c r="L95" s="500"/>
      <c r="M95" s="63"/>
    </row>
    <row r="96" spans="12:13" ht="13.5">
      <c r="L96" s="500"/>
      <c r="M96" s="63"/>
    </row>
    <row r="97" spans="12:13" ht="13.5">
      <c r="L97" s="500"/>
      <c r="M97" s="63"/>
    </row>
    <row r="98" spans="12:13" ht="13.5">
      <c r="L98" s="500"/>
      <c r="M98" s="63"/>
    </row>
    <row r="99" spans="12:13" ht="13.5">
      <c r="L99" s="500"/>
      <c r="M99" s="63"/>
    </row>
    <row r="100" spans="12:13" ht="13.5">
      <c r="L100" s="500"/>
      <c r="M100" s="63"/>
    </row>
    <row r="101" spans="12:13" ht="13.5">
      <c r="L101" s="500"/>
      <c r="M101" s="63"/>
    </row>
    <row r="102" spans="12:13" ht="13.5">
      <c r="L102" s="500"/>
      <c r="M102" s="63"/>
    </row>
    <row r="103" spans="12:13" ht="13.5">
      <c r="L103" s="500"/>
      <c r="M103" s="63"/>
    </row>
    <row r="104" spans="12:13" ht="13.5">
      <c r="L104" s="500"/>
      <c r="M104" s="63"/>
    </row>
    <row r="105" ht="13.5">
      <c r="L105" s="500"/>
    </row>
    <row r="106" ht="13.5">
      <c r="L106" s="500"/>
    </row>
    <row r="107" ht="13.5">
      <c r="L107" s="500"/>
    </row>
    <row r="108" ht="13.5">
      <c r="L108" s="500"/>
    </row>
    <row r="109" ht="13.5">
      <c r="L109" s="500"/>
    </row>
    <row r="110" ht="13.5">
      <c r="L110" s="500"/>
    </row>
    <row r="111" ht="13.5">
      <c r="L111" s="500"/>
    </row>
    <row r="112" ht="13.5">
      <c r="L112" s="500"/>
    </row>
    <row r="113" ht="13.5">
      <c r="L113" s="500"/>
    </row>
    <row r="114" ht="13.5">
      <c r="L114" s="500"/>
    </row>
    <row r="115" ht="13.5">
      <c r="L115" s="500"/>
    </row>
    <row r="116" ht="13.5">
      <c r="L116" s="500"/>
    </row>
    <row r="117" ht="13.5">
      <c r="L117" s="84"/>
    </row>
    <row r="118" ht="13.5">
      <c r="L118" s="84"/>
    </row>
    <row r="119" ht="13.5">
      <c r="L119" s="84"/>
    </row>
    <row r="120" ht="13.5">
      <c r="L120" s="84"/>
    </row>
    <row r="121" ht="13.5">
      <c r="L121" s="84"/>
    </row>
    <row r="122" ht="13.5">
      <c r="L122" s="84"/>
    </row>
    <row r="123" ht="13.5">
      <c r="L123" s="84"/>
    </row>
    <row r="124" ht="13.5">
      <c r="L124" s="84"/>
    </row>
    <row r="125" ht="13.5">
      <c r="L125" s="84"/>
    </row>
    <row r="126" ht="13.5">
      <c r="L126" s="84"/>
    </row>
    <row r="127" ht="13.5">
      <c r="L127" s="84"/>
    </row>
    <row r="128" ht="13.5">
      <c r="L128" s="84"/>
    </row>
    <row r="129" ht="13.5">
      <c r="L129" s="84"/>
    </row>
    <row r="130" ht="13.5">
      <c r="L130" s="84"/>
    </row>
    <row r="131" ht="13.5">
      <c r="L131" s="84"/>
    </row>
    <row r="132" ht="13.5">
      <c r="L132" s="84"/>
    </row>
    <row r="133" ht="13.5">
      <c r="L133" s="84"/>
    </row>
    <row r="134" ht="13.5">
      <c r="L134" s="84"/>
    </row>
    <row r="135" ht="13.5">
      <c r="L135" s="84"/>
    </row>
    <row r="136" ht="13.5">
      <c r="L136" s="84"/>
    </row>
    <row r="137" ht="13.5">
      <c r="L137" s="84"/>
    </row>
    <row r="138" ht="13.5">
      <c r="L138" s="84"/>
    </row>
    <row r="139" ht="13.5">
      <c r="L139" s="84"/>
    </row>
    <row r="140" ht="13.5">
      <c r="L140" s="84"/>
    </row>
    <row r="141" ht="13.5">
      <c r="L141" s="84"/>
    </row>
    <row r="142" ht="13.5">
      <c r="L142" s="84"/>
    </row>
    <row r="143" ht="13.5">
      <c r="L143" s="84"/>
    </row>
    <row r="144" ht="13.5">
      <c r="L144" s="84"/>
    </row>
    <row r="145" ht="13.5">
      <c r="L145" s="84"/>
    </row>
    <row r="146" ht="13.5">
      <c r="L146" s="84"/>
    </row>
    <row r="147" ht="13.5">
      <c r="L147" s="84"/>
    </row>
    <row r="148" ht="13.5">
      <c r="L148" s="84"/>
    </row>
    <row r="149" ht="13.5">
      <c r="L149" s="84"/>
    </row>
    <row r="150" ht="13.5">
      <c r="L150" s="84"/>
    </row>
    <row r="151" ht="13.5">
      <c r="L151" s="84"/>
    </row>
    <row r="152" ht="13.5">
      <c r="L152" s="84"/>
    </row>
    <row r="153" ht="13.5">
      <c r="L153" s="84"/>
    </row>
    <row r="154" ht="13.5">
      <c r="L154" s="84"/>
    </row>
    <row r="155" ht="13.5">
      <c r="L155" s="84"/>
    </row>
    <row r="156" ht="13.5">
      <c r="L156" s="84"/>
    </row>
    <row r="157" ht="13.5">
      <c r="L157" s="84"/>
    </row>
    <row r="158" ht="13.5">
      <c r="L158" s="84"/>
    </row>
    <row r="159" ht="13.5">
      <c r="L159" s="84"/>
    </row>
    <row r="160" ht="13.5">
      <c r="L160" s="84"/>
    </row>
    <row r="161" ht="13.5">
      <c r="L161" s="84"/>
    </row>
    <row r="162" ht="13.5">
      <c r="L162" s="84"/>
    </row>
    <row r="163" ht="13.5">
      <c r="L163" s="84"/>
    </row>
    <row r="164" ht="13.5">
      <c r="L164" s="84"/>
    </row>
    <row r="165" ht="13.5">
      <c r="L165" s="84"/>
    </row>
    <row r="166" ht="13.5">
      <c r="L166" s="84"/>
    </row>
    <row r="167" ht="13.5">
      <c r="L167" s="84"/>
    </row>
    <row r="168" ht="13.5">
      <c r="L168" s="84"/>
    </row>
    <row r="169" ht="13.5">
      <c r="L169" s="84"/>
    </row>
    <row r="170" ht="13.5">
      <c r="L170" s="84"/>
    </row>
    <row r="171" ht="13.5">
      <c r="L171" s="84"/>
    </row>
    <row r="172" ht="13.5">
      <c r="L172" s="84"/>
    </row>
    <row r="173" ht="13.5">
      <c r="L173" s="84"/>
    </row>
    <row r="174" ht="13.5">
      <c r="L174" s="84"/>
    </row>
    <row r="175" ht="13.5">
      <c r="L175" s="84"/>
    </row>
    <row r="176" ht="13.5">
      <c r="L176" s="84"/>
    </row>
    <row r="177" ht="13.5">
      <c r="L177" s="84"/>
    </row>
    <row r="178" ht="13.5">
      <c r="L178" s="84"/>
    </row>
    <row r="179" ht="13.5">
      <c r="L179" s="84"/>
    </row>
    <row r="180" ht="13.5">
      <c r="L180" s="84"/>
    </row>
    <row r="181" ht="13.5">
      <c r="L181" s="84"/>
    </row>
    <row r="182" ht="13.5">
      <c r="L182" s="84"/>
    </row>
    <row r="183" ht="13.5">
      <c r="L183" s="84"/>
    </row>
    <row r="184" ht="13.5">
      <c r="L184" s="84"/>
    </row>
    <row r="185" ht="13.5">
      <c r="L185" s="84"/>
    </row>
    <row r="186" ht="13.5">
      <c r="L186" s="84"/>
    </row>
    <row r="187" ht="13.5">
      <c r="L187" s="84"/>
    </row>
    <row r="188" ht="13.5">
      <c r="L188" s="84"/>
    </row>
    <row r="189" ht="13.5">
      <c r="L189" s="84"/>
    </row>
    <row r="190" ht="13.5">
      <c r="L190" s="84"/>
    </row>
    <row r="191" ht="13.5">
      <c r="L191" s="84"/>
    </row>
    <row r="192" ht="13.5">
      <c r="L192" s="84"/>
    </row>
    <row r="193" ht="13.5">
      <c r="L193" s="84"/>
    </row>
    <row r="194" ht="13.5">
      <c r="L194" s="84"/>
    </row>
    <row r="195" ht="13.5">
      <c r="L195" s="84"/>
    </row>
    <row r="196" ht="13.5">
      <c r="L196" s="84"/>
    </row>
    <row r="197" ht="13.5">
      <c r="L197" s="84"/>
    </row>
    <row r="198" ht="13.5">
      <c r="L198" s="84"/>
    </row>
    <row r="199" ht="13.5">
      <c r="L199" s="84"/>
    </row>
    <row r="200" ht="13.5">
      <c r="L200" s="84"/>
    </row>
    <row r="201" ht="13.5">
      <c r="L201" s="84"/>
    </row>
    <row r="202" ht="13.5">
      <c r="L202" s="84"/>
    </row>
    <row r="203" ht="13.5">
      <c r="L203" s="84"/>
    </row>
    <row r="204" ht="13.5">
      <c r="L204" s="84"/>
    </row>
    <row r="205" ht="13.5">
      <c r="L205" s="84"/>
    </row>
    <row r="206" ht="13.5">
      <c r="L206" s="84"/>
    </row>
    <row r="207" ht="13.5">
      <c r="L207" s="84"/>
    </row>
    <row r="208" ht="13.5">
      <c r="L208" s="84"/>
    </row>
    <row r="209" ht="13.5">
      <c r="L209" s="84"/>
    </row>
    <row r="210" ht="13.5">
      <c r="L210" s="84"/>
    </row>
    <row r="211" ht="13.5">
      <c r="L211" s="84"/>
    </row>
    <row r="212" ht="13.5">
      <c r="L212" s="84"/>
    </row>
    <row r="213" ht="13.5">
      <c r="L213" s="84"/>
    </row>
    <row r="214" ht="13.5">
      <c r="L214" s="84"/>
    </row>
    <row r="215" ht="13.5">
      <c r="L215" s="84"/>
    </row>
    <row r="216" ht="13.5">
      <c r="L216" s="84"/>
    </row>
    <row r="217" ht="13.5">
      <c r="L217" s="84"/>
    </row>
    <row r="218" ht="13.5">
      <c r="L218" s="84"/>
    </row>
    <row r="219" ht="13.5">
      <c r="L219" s="84"/>
    </row>
    <row r="220" ht="13.5">
      <c r="L220" s="84"/>
    </row>
    <row r="221" ht="13.5">
      <c r="L221" s="84"/>
    </row>
    <row r="222" ht="13.5">
      <c r="L222" s="84"/>
    </row>
    <row r="223" ht="13.5">
      <c r="L223" s="84"/>
    </row>
    <row r="224" ht="13.5">
      <c r="L224" s="84"/>
    </row>
    <row r="225" ht="13.5">
      <c r="L225" s="84"/>
    </row>
    <row r="226" ht="13.5">
      <c r="L226" s="84"/>
    </row>
  </sheetData>
  <sheetProtection/>
  <mergeCells count="7">
    <mergeCell ref="L4:M4"/>
    <mergeCell ref="A4:A5"/>
    <mergeCell ref="B4:C4"/>
    <mergeCell ref="D4:E4"/>
    <mergeCell ref="F4:G4"/>
    <mergeCell ref="H4:I4"/>
    <mergeCell ref="J4:K4"/>
  </mergeCells>
  <printOptions/>
  <pageMargins left="0.9" right="0.2" top="0.46" bottom="0.29" header="0.42" footer="0.16"/>
  <pageSetup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81"/>
  <sheetViews>
    <sheetView showZeros="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8.88671875" defaultRowHeight="13.5"/>
  <cols>
    <col min="1" max="1" width="19.6640625" style="102" customWidth="1"/>
    <col min="2" max="2" width="6.21484375" style="100" customWidth="1"/>
    <col min="3" max="3" width="3.6640625" style="99" customWidth="1"/>
    <col min="4" max="4" width="5.4453125" style="100" customWidth="1"/>
    <col min="5" max="5" width="5.5546875" style="100" customWidth="1"/>
    <col min="6" max="6" width="5.10546875" style="100" customWidth="1"/>
    <col min="7" max="7" width="3.77734375" style="99" customWidth="1"/>
    <col min="8" max="8" width="4.10546875" style="101" customWidth="1"/>
    <col min="9" max="9" width="3.10546875" style="99" customWidth="1"/>
    <col min="10" max="10" width="6.4453125" style="101" customWidth="1"/>
    <col min="11" max="11" width="3.99609375" style="99" customWidth="1"/>
    <col min="12" max="12" width="4.3359375" style="101" customWidth="1"/>
    <col min="13" max="13" width="3.88671875" style="99" customWidth="1"/>
    <col min="14" max="14" width="3.77734375" style="101" customWidth="1"/>
    <col min="15" max="15" width="3.10546875" style="99" customWidth="1"/>
    <col min="16" max="16" width="4.5546875" style="101" customWidth="1"/>
    <col min="17" max="17" width="3.4453125" style="99" customWidth="1"/>
    <col min="18" max="18" width="4.5546875" style="101" customWidth="1"/>
    <col min="19" max="19" width="3.4453125" style="99" customWidth="1"/>
    <col min="20" max="20" width="4.4453125" style="99" customWidth="1"/>
    <col min="21" max="21" width="3.4453125" style="99" customWidth="1"/>
    <col min="22" max="22" width="4.5546875" style="101" customWidth="1"/>
    <col min="23" max="23" width="3.6640625" style="99" customWidth="1"/>
    <col min="24" max="33" width="6.21484375" style="101" customWidth="1"/>
    <col min="34" max="36" width="8.99609375" style="100" bestFit="1" customWidth="1"/>
    <col min="37" max="16384" width="8.88671875" style="100" customWidth="1"/>
  </cols>
  <sheetData>
    <row r="1" spans="1:2" ht="18.75">
      <c r="A1" s="97"/>
      <c r="B1" s="98" t="s">
        <v>314</v>
      </c>
    </row>
    <row r="2" ht="11.25" customHeight="1"/>
    <row r="3" spans="1:33" s="104" customFormat="1" ht="15" customHeight="1">
      <c r="A3" s="103" t="s">
        <v>301</v>
      </c>
      <c r="C3" s="105"/>
      <c r="G3" s="105"/>
      <c r="H3" s="106"/>
      <c r="I3" s="105"/>
      <c r="J3" s="106"/>
      <c r="K3" s="105"/>
      <c r="L3" s="106"/>
      <c r="M3" s="105"/>
      <c r="N3" s="106"/>
      <c r="O3" s="105"/>
      <c r="P3" s="106"/>
      <c r="Q3" s="105"/>
      <c r="R3" s="106"/>
      <c r="S3" s="105"/>
      <c r="T3" s="105"/>
      <c r="U3" s="105"/>
      <c r="V3" s="106"/>
      <c r="W3" s="105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04" customFormat="1" ht="16.5" customHeight="1">
      <c r="A4" s="554" t="s">
        <v>302</v>
      </c>
      <c r="B4" s="555" t="s">
        <v>30</v>
      </c>
      <c r="C4" s="555"/>
      <c r="D4" s="555" t="s">
        <v>303</v>
      </c>
      <c r="E4" s="555" t="s">
        <v>304</v>
      </c>
      <c r="F4" s="555" t="s">
        <v>305</v>
      </c>
      <c r="G4" s="555"/>
      <c r="H4" s="556" t="s">
        <v>306</v>
      </c>
      <c r="I4" s="557"/>
      <c r="J4" s="546" t="s">
        <v>307</v>
      </c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108"/>
      <c r="AC4" s="548" t="s">
        <v>638</v>
      </c>
      <c r="AD4" s="548" t="s">
        <v>639</v>
      </c>
      <c r="AE4" s="548" t="s">
        <v>640</v>
      </c>
      <c r="AF4" s="548" t="s">
        <v>641</v>
      </c>
      <c r="AG4" s="550" t="s">
        <v>642</v>
      </c>
    </row>
    <row r="5" spans="1:33" s="104" customFormat="1" ht="18.75" customHeight="1">
      <c r="A5" s="554"/>
      <c r="B5" s="555"/>
      <c r="C5" s="555"/>
      <c r="D5" s="555"/>
      <c r="E5" s="555"/>
      <c r="F5" s="555"/>
      <c r="G5" s="555"/>
      <c r="H5" s="558"/>
      <c r="I5" s="559"/>
      <c r="J5" s="549"/>
      <c r="K5" s="549"/>
      <c r="L5" s="551" t="s">
        <v>643</v>
      </c>
      <c r="M5" s="552"/>
      <c r="N5" s="551" t="s">
        <v>0</v>
      </c>
      <c r="O5" s="552"/>
      <c r="P5" s="553" t="s">
        <v>644</v>
      </c>
      <c r="Q5" s="553"/>
      <c r="R5" s="553" t="s">
        <v>1</v>
      </c>
      <c r="S5" s="553"/>
      <c r="T5" s="551" t="s">
        <v>645</v>
      </c>
      <c r="U5" s="552"/>
      <c r="V5" s="553" t="s">
        <v>2</v>
      </c>
      <c r="W5" s="553"/>
      <c r="X5" s="113" t="s">
        <v>3</v>
      </c>
      <c r="Y5" s="113" t="s">
        <v>4</v>
      </c>
      <c r="Z5" s="113" t="s">
        <v>5</v>
      </c>
      <c r="AA5" s="113" t="s">
        <v>6</v>
      </c>
      <c r="AB5" s="112" t="s">
        <v>7</v>
      </c>
      <c r="AC5" s="549"/>
      <c r="AD5" s="549"/>
      <c r="AE5" s="549"/>
      <c r="AF5" s="549"/>
      <c r="AG5" s="550"/>
    </row>
    <row r="6" spans="1:33" s="120" customFormat="1" ht="17.25" customHeight="1">
      <c r="A6" s="114" t="s">
        <v>29</v>
      </c>
      <c r="B6" s="115">
        <v>1308</v>
      </c>
      <c r="C6" s="116">
        <v>5</v>
      </c>
      <c r="D6" s="117">
        <v>1</v>
      </c>
      <c r="E6" s="117">
        <v>25</v>
      </c>
      <c r="F6" s="117">
        <v>105</v>
      </c>
      <c r="G6" s="116">
        <v>1</v>
      </c>
      <c r="H6" s="118">
        <v>0</v>
      </c>
      <c r="I6" s="116"/>
      <c r="J6" s="117">
        <v>1013</v>
      </c>
      <c r="K6" s="116">
        <v>4</v>
      </c>
      <c r="L6" s="117">
        <v>1</v>
      </c>
      <c r="M6" s="116">
        <v>1</v>
      </c>
      <c r="N6" s="117">
        <v>0</v>
      </c>
      <c r="O6" s="116"/>
      <c r="P6" s="119">
        <v>1</v>
      </c>
      <c r="Q6" s="116">
        <v>1</v>
      </c>
      <c r="R6" s="117">
        <v>9</v>
      </c>
      <c r="S6" s="116">
        <v>1</v>
      </c>
      <c r="T6" s="118">
        <v>0</v>
      </c>
      <c r="U6" s="116"/>
      <c r="V6" s="117">
        <v>44</v>
      </c>
      <c r="W6" s="116">
        <v>1</v>
      </c>
      <c r="X6" s="117">
        <v>183</v>
      </c>
      <c r="Y6" s="117">
        <v>371</v>
      </c>
      <c r="Z6" s="117">
        <v>348</v>
      </c>
      <c r="AA6" s="117">
        <v>55</v>
      </c>
      <c r="AB6" s="117">
        <v>1</v>
      </c>
      <c r="AC6" s="117">
        <v>0</v>
      </c>
      <c r="AD6" s="117">
        <v>2</v>
      </c>
      <c r="AE6" s="117">
        <v>0</v>
      </c>
      <c r="AF6" s="117">
        <v>0</v>
      </c>
      <c r="AG6" s="117">
        <v>162</v>
      </c>
    </row>
    <row r="7" spans="1:33" s="120" customFormat="1" ht="17.25" customHeight="1">
      <c r="A7" s="114" t="s">
        <v>244</v>
      </c>
      <c r="B7" s="115">
        <v>1378</v>
      </c>
      <c r="C7" s="116">
        <v>5</v>
      </c>
      <c r="D7" s="117">
        <v>1</v>
      </c>
      <c r="E7" s="117">
        <v>26</v>
      </c>
      <c r="F7" s="117">
        <v>105</v>
      </c>
      <c r="G7" s="116">
        <v>1</v>
      </c>
      <c r="H7" s="118">
        <v>0</v>
      </c>
      <c r="I7" s="116"/>
      <c r="J7" s="117">
        <v>1084</v>
      </c>
      <c r="K7" s="116">
        <v>4</v>
      </c>
      <c r="L7" s="117">
        <v>1</v>
      </c>
      <c r="M7" s="116">
        <v>1</v>
      </c>
      <c r="N7" s="117">
        <v>0</v>
      </c>
      <c r="O7" s="116"/>
      <c r="P7" s="119">
        <v>1</v>
      </c>
      <c r="Q7" s="116">
        <v>1</v>
      </c>
      <c r="R7" s="117">
        <v>9</v>
      </c>
      <c r="S7" s="116">
        <v>1</v>
      </c>
      <c r="T7" s="118">
        <v>0</v>
      </c>
      <c r="U7" s="116"/>
      <c r="V7" s="117">
        <v>46</v>
      </c>
      <c r="W7" s="116">
        <v>1</v>
      </c>
      <c r="X7" s="117">
        <v>199</v>
      </c>
      <c r="Y7" s="117">
        <v>394</v>
      </c>
      <c r="Z7" s="117">
        <v>373</v>
      </c>
      <c r="AA7" s="117">
        <v>60</v>
      </c>
      <c r="AB7" s="117">
        <v>1</v>
      </c>
      <c r="AC7" s="117">
        <v>0</v>
      </c>
      <c r="AD7" s="117">
        <v>2</v>
      </c>
      <c r="AE7" s="117">
        <v>0</v>
      </c>
      <c r="AF7" s="117">
        <v>0</v>
      </c>
      <c r="AG7" s="117">
        <v>160</v>
      </c>
    </row>
    <row r="8" spans="1:33" s="120" customFormat="1" ht="17.25" customHeight="1">
      <c r="A8" s="114" t="s">
        <v>284</v>
      </c>
      <c r="B8" s="115">
        <v>1395</v>
      </c>
      <c r="C8" s="116">
        <v>5</v>
      </c>
      <c r="D8" s="117">
        <v>1</v>
      </c>
      <c r="E8" s="117">
        <v>25</v>
      </c>
      <c r="F8" s="117">
        <v>107</v>
      </c>
      <c r="G8" s="116">
        <v>1</v>
      </c>
      <c r="H8" s="118">
        <v>2</v>
      </c>
      <c r="I8" s="116">
        <v>2</v>
      </c>
      <c r="J8" s="117">
        <v>1098</v>
      </c>
      <c r="K8" s="116">
        <v>2</v>
      </c>
      <c r="L8" s="117">
        <v>0</v>
      </c>
      <c r="M8" s="116"/>
      <c r="N8" s="117">
        <v>0</v>
      </c>
      <c r="O8" s="116"/>
      <c r="P8" s="119">
        <v>0</v>
      </c>
      <c r="Q8" s="116"/>
      <c r="R8" s="117">
        <v>9</v>
      </c>
      <c r="S8" s="116">
        <v>1</v>
      </c>
      <c r="T8" s="118">
        <v>1</v>
      </c>
      <c r="U8" s="116">
        <v>1</v>
      </c>
      <c r="V8" s="117">
        <v>45</v>
      </c>
      <c r="W8" s="116"/>
      <c r="X8" s="117">
        <v>200</v>
      </c>
      <c r="Y8" s="117">
        <v>397</v>
      </c>
      <c r="Z8" s="117">
        <v>386</v>
      </c>
      <c r="AA8" s="117">
        <v>58</v>
      </c>
      <c r="AB8" s="117">
        <v>0</v>
      </c>
      <c r="AC8" s="117">
        <v>0</v>
      </c>
      <c r="AD8" s="117">
        <v>4</v>
      </c>
      <c r="AE8" s="117">
        <v>0</v>
      </c>
      <c r="AF8" s="117">
        <v>0</v>
      </c>
      <c r="AG8" s="117">
        <v>160</v>
      </c>
    </row>
    <row r="9" spans="1:33" s="120" customFormat="1" ht="17.25" customHeight="1">
      <c r="A9" s="114" t="s">
        <v>283</v>
      </c>
      <c r="B9" s="115">
        <v>1342</v>
      </c>
      <c r="C9" s="116">
        <v>3</v>
      </c>
      <c r="D9" s="117">
        <v>1</v>
      </c>
      <c r="E9" s="117">
        <v>24</v>
      </c>
      <c r="F9" s="117">
        <v>129</v>
      </c>
      <c r="G9" s="116">
        <v>1</v>
      </c>
      <c r="H9" s="118">
        <v>2</v>
      </c>
      <c r="I9" s="116">
        <v>2</v>
      </c>
      <c r="J9" s="117">
        <v>1047</v>
      </c>
      <c r="K9" s="116"/>
      <c r="L9" s="117">
        <v>1</v>
      </c>
      <c r="M9" s="116"/>
      <c r="N9" s="117">
        <v>0</v>
      </c>
      <c r="O9" s="116"/>
      <c r="P9" s="119">
        <v>0</v>
      </c>
      <c r="Q9" s="116"/>
      <c r="R9" s="117">
        <v>10</v>
      </c>
      <c r="S9" s="116"/>
      <c r="T9" s="118">
        <v>1</v>
      </c>
      <c r="U9" s="116"/>
      <c r="V9" s="117">
        <v>43</v>
      </c>
      <c r="W9" s="116"/>
      <c r="X9" s="117">
        <v>189</v>
      </c>
      <c r="Y9" s="117">
        <v>392</v>
      </c>
      <c r="Z9" s="117">
        <v>376</v>
      </c>
      <c r="AA9" s="117">
        <v>35</v>
      </c>
      <c r="AB9" s="117">
        <v>0</v>
      </c>
      <c r="AC9" s="117">
        <v>0</v>
      </c>
      <c r="AD9" s="117">
        <v>4</v>
      </c>
      <c r="AE9" s="117">
        <v>0</v>
      </c>
      <c r="AF9" s="117">
        <v>0</v>
      </c>
      <c r="AG9" s="117">
        <v>135</v>
      </c>
    </row>
    <row r="10" spans="1:33" s="120" customFormat="1" ht="17.25" customHeight="1">
      <c r="A10" s="114" t="s">
        <v>646</v>
      </c>
      <c r="B10" s="115">
        <v>1406</v>
      </c>
      <c r="C10" s="116">
        <v>3</v>
      </c>
      <c r="D10" s="117">
        <v>1</v>
      </c>
      <c r="E10" s="117">
        <v>23</v>
      </c>
      <c r="F10" s="117">
        <v>130</v>
      </c>
      <c r="G10" s="116">
        <v>1</v>
      </c>
      <c r="H10" s="118">
        <v>2</v>
      </c>
      <c r="I10" s="116">
        <v>2</v>
      </c>
      <c r="J10" s="117">
        <v>1109</v>
      </c>
      <c r="K10" s="116"/>
      <c r="L10" s="117">
        <v>1</v>
      </c>
      <c r="M10" s="116"/>
      <c r="N10" s="117">
        <v>0</v>
      </c>
      <c r="O10" s="116"/>
      <c r="P10" s="119">
        <v>0</v>
      </c>
      <c r="Q10" s="116"/>
      <c r="R10" s="117">
        <v>10</v>
      </c>
      <c r="S10" s="116"/>
      <c r="T10" s="118">
        <v>1</v>
      </c>
      <c r="U10" s="116"/>
      <c r="V10" s="117">
        <v>47</v>
      </c>
      <c r="W10" s="116"/>
      <c r="X10" s="117">
        <v>206</v>
      </c>
      <c r="Y10" s="117">
        <v>422</v>
      </c>
      <c r="Z10" s="117">
        <v>393</v>
      </c>
      <c r="AA10" s="117">
        <v>29</v>
      </c>
      <c r="AB10" s="117">
        <v>0</v>
      </c>
      <c r="AC10" s="117">
        <v>0</v>
      </c>
      <c r="AD10" s="117">
        <v>4</v>
      </c>
      <c r="AE10" s="117">
        <v>0</v>
      </c>
      <c r="AF10" s="117">
        <v>0</v>
      </c>
      <c r="AG10" s="117">
        <v>137</v>
      </c>
    </row>
    <row r="11" spans="1:82" s="120" customFormat="1" ht="17.25" customHeight="1">
      <c r="A11" s="114" t="s">
        <v>647</v>
      </c>
      <c r="B11" s="117">
        <f aca="true" t="shared" si="0" ref="B11:J11">SUM(B13+B15+B16+B22+B29+B36+B42+B47+B53+B58+B64+B68+B75+B73+B14)</f>
        <v>1415</v>
      </c>
      <c r="C11" s="116">
        <f t="shared" si="0"/>
        <v>3</v>
      </c>
      <c r="D11" s="117">
        <f t="shared" si="0"/>
        <v>1</v>
      </c>
      <c r="E11" s="117">
        <f t="shared" si="0"/>
        <v>23</v>
      </c>
      <c r="F11" s="117">
        <f t="shared" si="0"/>
        <v>129</v>
      </c>
      <c r="G11" s="116">
        <f t="shared" si="0"/>
        <v>1</v>
      </c>
      <c r="H11" s="117">
        <f t="shared" si="0"/>
        <v>2</v>
      </c>
      <c r="I11" s="116">
        <f t="shared" si="0"/>
        <v>2</v>
      </c>
      <c r="J11" s="117">
        <f t="shared" si="0"/>
        <v>1119</v>
      </c>
      <c r="K11" s="117"/>
      <c r="L11" s="117">
        <f>SUM(L13+L15+L16+L22+L29+L36+L42+L47+L53+L58+L64+L68+L75+L73+L14)</f>
        <v>1</v>
      </c>
      <c r="M11" s="117"/>
      <c r="N11" s="117">
        <f>SUM(N13+N15+N16+N22+N29+N36+N42+N47+N53+N58+N64+N68+N75+N73+N14)</f>
        <v>0</v>
      </c>
      <c r="O11" s="117"/>
      <c r="P11" s="117">
        <f>SUM(P13+P15+P16+P22+P29+P36+P42+P47+P53+P58+P64+P68+P75+P73+P14)</f>
        <v>0</v>
      </c>
      <c r="Q11" s="117"/>
      <c r="R11" s="117">
        <f>SUM(R13+R15+R16+R22+R29+R36+R42+R47+R53+R58+R64+R68+R75+R73+R14)</f>
        <v>10</v>
      </c>
      <c r="S11" s="117"/>
      <c r="T11" s="117">
        <f>SUM(T13+T15+T16+T22+T29+T36+T42+T47+T53+T58+T64+T68+T75+T73+T14)</f>
        <v>1</v>
      </c>
      <c r="U11" s="117"/>
      <c r="V11" s="117">
        <f>SUM(V13+V15+V16+V22+V29+V36+V42+V47+V53+V58+V64+V68+V75+V73+V14)</f>
        <v>49</v>
      </c>
      <c r="W11" s="117"/>
      <c r="X11" s="117">
        <f aca="true" t="shared" si="1" ref="X11:AG11">SUM(X13+X15+X16+X22+X29+X36+X42+X47+X53+X58+X64+X68+X75+X73+X14)</f>
        <v>209</v>
      </c>
      <c r="Y11" s="117">
        <f t="shared" si="1"/>
        <v>428</v>
      </c>
      <c r="Z11" s="117">
        <f t="shared" si="1"/>
        <v>392</v>
      </c>
      <c r="AA11" s="117">
        <f t="shared" si="1"/>
        <v>29</v>
      </c>
      <c r="AB11" s="117">
        <f t="shared" si="1"/>
        <v>0</v>
      </c>
      <c r="AC11" s="117">
        <f t="shared" si="1"/>
        <v>0</v>
      </c>
      <c r="AD11" s="117">
        <f t="shared" si="1"/>
        <v>4</v>
      </c>
      <c r="AE11" s="117">
        <f t="shared" si="1"/>
        <v>0</v>
      </c>
      <c r="AF11" s="117">
        <f t="shared" si="1"/>
        <v>0</v>
      </c>
      <c r="AG11" s="117">
        <f t="shared" si="1"/>
        <v>137</v>
      </c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</row>
    <row r="12" spans="1:82" s="120" customFormat="1" ht="8.25" customHeight="1">
      <c r="A12" s="121"/>
      <c r="B12" s="115"/>
      <c r="C12" s="116"/>
      <c r="D12" s="117"/>
      <c r="E12" s="117"/>
      <c r="F12" s="117"/>
      <c r="G12" s="116"/>
      <c r="H12" s="118"/>
      <c r="I12" s="116"/>
      <c r="J12" s="117"/>
      <c r="K12" s="116"/>
      <c r="L12" s="117"/>
      <c r="M12" s="116"/>
      <c r="N12" s="117"/>
      <c r="O12" s="116"/>
      <c r="P12" s="118"/>
      <c r="Q12" s="116"/>
      <c r="R12" s="117"/>
      <c r="S12" s="116"/>
      <c r="T12" s="118"/>
      <c r="U12" s="116"/>
      <c r="V12" s="117"/>
      <c r="W12" s="116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</row>
    <row r="13" spans="1:82" s="120" customFormat="1" ht="18" customHeight="1">
      <c r="A13" s="121" t="s">
        <v>648</v>
      </c>
      <c r="B13" s="115">
        <f aca="true" t="shared" si="2" ref="B13:B76">SUM(D13+E13+F13+J13+AC13+AD13+AE13+AF13+AG13+H13)</f>
        <v>24</v>
      </c>
      <c r="C13" s="116">
        <f>SUM(G13+K13+I13)</f>
        <v>0</v>
      </c>
      <c r="D13" s="117">
        <v>0</v>
      </c>
      <c r="E13" s="117">
        <v>5</v>
      </c>
      <c r="F13" s="117">
        <v>0</v>
      </c>
      <c r="G13" s="116"/>
      <c r="H13" s="118">
        <v>0</v>
      </c>
      <c r="I13" s="116"/>
      <c r="J13" s="117">
        <f aca="true" t="shared" si="3" ref="J13:J72">SUM(L13+N13+P13+R13+V13+X13+Y13+Z13+AA13+AB13+T13)</f>
        <v>14</v>
      </c>
      <c r="K13" s="116">
        <f>SUM(M13+O13+Q13+S13+W13+U13)</f>
        <v>0</v>
      </c>
      <c r="L13" s="117">
        <v>0</v>
      </c>
      <c r="M13" s="116"/>
      <c r="N13" s="117">
        <v>0</v>
      </c>
      <c r="O13" s="116"/>
      <c r="P13" s="118">
        <v>0</v>
      </c>
      <c r="Q13" s="116"/>
      <c r="R13" s="117">
        <v>0</v>
      </c>
      <c r="S13" s="116"/>
      <c r="T13" s="118">
        <v>0</v>
      </c>
      <c r="U13" s="116"/>
      <c r="V13" s="117">
        <v>0</v>
      </c>
      <c r="W13" s="116"/>
      <c r="X13" s="117">
        <v>2</v>
      </c>
      <c r="Y13" s="117">
        <v>5</v>
      </c>
      <c r="Z13" s="117">
        <v>6</v>
      </c>
      <c r="AA13" s="117">
        <v>1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5</v>
      </c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</row>
    <row r="14" spans="1:82" s="120" customFormat="1" ht="18" customHeight="1">
      <c r="A14" s="121" t="s">
        <v>649</v>
      </c>
      <c r="B14" s="115">
        <f t="shared" si="2"/>
        <v>21</v>
      </c>
      <c r="C14" s="116"/>
      <c r="D14" s="117">
        <v>0</v>
      </c>
      <c r="E14" s="117">
        <v>0</v>
      </c>
      <c r="F14" s="117">
        <v>0</v>
      </c>
      <c r="G14" s="116"/>
      <c r="H14" s="118">
        <v>0</v>
      </c>
      <c r="I14" s="116"/>
      <c r="J14" s="117">
        <f t="shared" si="3"/>
        <v>19</v>
      </c>
      <c r="K14" s="116"/>
      <c r="L14" s="117">
        <v>0</v>
      </c>
      <c r="M14" s="116"/>
      <c r="N14" s="117">
        <v>0</v>
      </c>
      <c r="O14" s="116"/>
      <c r="P14" s="118">
        <v>0</v>
      </c>
      <c r="Q14" s="116"/>
      <c r="R14" s="117">
        <v>0</v>
      </c>
      <c r="S14" s="116"/>
      <c r="T14" s="118">
        <v>0</v>
      </c>
      <c r="U14" s="116"/>
      <c r="V14" s="117">
        <v>1</v>
      </c>
      <c r="W14" s="116"/>
      <c r="X14" s="117">
        <v>5</v>
      </c>
      <c r="Y14" s="117">
        <v>7</v>
      </c>
      <c r="Z14" s="117">
        <v>6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2</v>
      </c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</row>
    <row r="15" spans="1:82" s="123" customFormat="1" ht="18" customHeight="1">
      <c r="A15" s="122" t="s">
        <v>650</v>
      </c>
      <c r="B15" s="115">
        <f t="shared" si="2"/>
        <v>34</v>
      </c>
      <c r="C15" s="116">
        <f aca="true" t="shared" si="4" ref="C15:C75">SUM(G15+K15+I15)</f>
        <v>0</v>
      </c>
      <c r="D15" s="117">
        <v>0</v>
      </c>
      <c r="E15" s="117">
        <v>0</v>
      </c>
      <c r="F15" s="117">
        <v>0</v>
      </c>
      <c r="G15" s="116"/>
      <c r="H15" s="118">
        <v>0</v>
      </c>
      <c r="I15" s="116"/>
      <c r="J15" s="117">
        <f t="shared" si="3"/>
        <v>32</v>
      </c>
      <c r="K15" s="116">
        <f aca="true" t="shared" si="5" ref="K15:K26">SUM(M15+O15+Q15+S15+W15+U15)</f>
        <v>0</v>
      </c>
      <c r="L15" s="117">
        <v>0</v>
      </c>
      <c r="M15" s="116"/>
      <c r="N15" s="117">
        <v>0</v>
      </c>
      <c r="O15" s="116"/>
      <c r="P15" s="118">
        <v>0</v>
      </c>
      <c r="Q15" s="116"/>
      <c r="R15" s="117">
        <v>0</v>
      </c>
      <c r="S15" s="116"/>
      <c r="T15" s="118">
        <v>0</v>
      </c>
      <c r="U15" s="116"/>
      <c r="V15" s="117">
        <v>1</v>
      </c>
      <c r="W15" s="116"/>
      <c r="X15" s="117">
        <v>6</v>
      </c>
      <c r="Y15" s="117">
        <v>15</v>
      </c>
      <c r="Z15" s="117">
        <v>10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2</v>
      </c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</row>
    <row r="16" spans="1:82" s="123" customFormat="1" ht="18" customHeight="1">
      <c r="A16" s="122" t="s">
        <v>651</v>
      </c>
      <c r="B16" s="115">
        <f t="shared" si="2"/>
        <v>131</v>
      </c>
      <c r="C16" s="116">
        <f t="shared" si="4"/>
        <v>1</v>
      </c>
      <c r="D16" s="117">
        <f aca="true" t="shared" si="6" ref="D16:I16">SUM(D17:D20)</f>
        <v>0</v>
      </c>
      <c r="E16" s="117">
        <f t="shared" si="6"/>
        <v>2</v>
      </c>
      <c r="F16" s="117">
        <f t="shared" si="6"/>
        <v>0</v>
      </c>
      <c r="G16" s="124">
        <f t="shared" si="6"/>
        <v>0</v>
      </c>
      <c r="H16" s="117">
        <f t="shared" si="6"/>
        <v>1</v>
      </c>
      <c r="I16" s="116">
        <f t="shared" si="6"/>
        <v>1</v>
      </c>
      <c r="J16" s="117">
        <f t="shared" si="3"/>
        <v>124</v>
      </c>
      <c r="K16" s="116">
        <f t="shared" si="5"/>
        <v>0</v>
      </c>
      <c r="L16" s="117">
        <f aca="true" t="shared" si="7" ref="L16:AG16">SUM(L17:L21)</f>
        <v>0</v>
      </c>
      <c r="M16" s="124">
        <f t="shared" si="7"/>
        <v>0</v>
      </c>
      <c r="N16" s="117">
        <f t="shared" si="7"/>
        <v>0</v>
      </c>
      <c r="O16" s="124">
        <f t="shared" si="7"/>
        <v>0</v>
      </c>
      <c r="P16" s="117">
        <f t="shared" si="7"/>
        <v>0</v>
      </c>
      <c r="Q16" s="124">
        <f t="shared" si="7"/>
        <v>0</v>
      </c>
      <c r="R16" s="117">
        <f t="shared" si="7"/>
        <v>0</v>
      </c>
      <c r="S16" s="116">
        <f t="shared" si="7"/>
        <v>0</v>
      </c>
      <c r="T16" s="117">
        <f t="shared" si="7"/>
        <v>1</v>
      </c>
      <c r="U16" s="116">
        <f t="shared" si="7"/>
        <v>0</v>
      </c>
      <c r="V16" s="117">
        <f t="shared" si="7"/>
        <v>3</v>
      </c>
      <c r="W16" s="124">
        <f t="shared" si="7"/>
        <v>0</v>
      </c>
      <c r="X16" s="117">
        <f t="shared" si="7"/>
        <v>26</v>
      </c>
      <c r="Y16" s="117">
        <f t="shared" si="7"/>
        <v>51</v>
      </c>
      <c r="Z16" s="117">
        <f t="shared" si="7"/>
        <v>43</v>
      </c>
      <c r="AA16" s="117">
        <f t="shared" si="7"/>
        <v>0</v>
      </c>
      <c r="AB16" s="117">
        <f t="shared" si="7"/>
        <v>0</v>
      </c>
      <c r="AC16" s="117">
        <f t="shared" si="7"/>
        <v>0</v>
      </c>
      <c r="AD16" s="117">
        <f t="shared" si="7"/>
        <v>0</v>
      </c>
      <c r="AE16" s="117">
        <f t="shared" si="7"/>
        <v>0</v>
      </c>
      <c r="AF16" s="117">
        <f t="shared" si="7"/>
        <v>0</v>
      </c>
      <c r="AG16" s="117">
        <f t="shared" si="7"/>
        <v>4</v>
      </c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</row>
    <row r="17" spans="1:82" s="123" customFormat="1" ht="18" customHeight="1">
      <c r="A17" s="122" t="s">
        <v>652</v>
      </c>
      <c r="B17" s="115">
        <f t="shared" si="2"/>
        <v>41</v>
      </c>
      <c r="C17" s="116">
        <f t="shared" si="4"/>
        <v>1</v>
      </c>
      <c r="D17" s="117">
        <v>0</v>
      </c>
      <c r="E17" s="117">
        <v>1</v>
      </c>
      <c r="F17" s="117">
        <v>0</v>
      </c>
      <c r="G17" s="116"/>
      <c r="H17" s="118">
        <v>1</v>
      </c>
      <c r="I17" s="116">
        <v>1</v>
      </c>
      <c r="J17" s="117">
        <f t="shared" si="3"/>
        <v>37</v>
      </c>
      <c r="K17" s="116">
        <f t="shared" si="5"/>
        <v>0</v>
      </c>
      <c r="L17" s="117">
        <v>0</v>
      </c>
      <c r="M17" s="116"/>
      <c r="N17" s="117">
        <v>0</v>
      </c>
      <c r="O17" s="116"/>
      <c r="P17" s="118">
        <v>0</v>
      </c>
      <c r="Q17" s="116"/>
      <c r="R17" s="117">
        <v>0</v>
      </c>
      <c r="S17" s="116"/>
      <c r="T17" s="118">
        <v>1</v>
      </c>
      <c r="U17" s="116"/>
      <c r="V17" s="117">
        <v>0</v>
      </c>
      <c r="W17" s="116"/>
      <c r="X17" s="117">
        <v>9</v>
      </c>
      <c r="Y17" s="117">
        <v>14</v>
      </c>
      <c r="Z17" s="117">
        <v>13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2</v>
      </c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</row>
    <row r="18" spans="1:82" s="123" customFormat="1" ht="18" customHeight="1">
      <c r="A18" s="125" t="s">
        <v>653</v>
      </c>
      <c r="B18" s="115">
        <f t="shared" si="2"/>
        <v>26</v>
      </c>
      <c r="C18" s="116">
        <f t="shared" si="4"/>
        <v>0</v>
      </c>
      <c r="D18" s="117">
        <v>0</v>
      </c>
      <c r="E18" s="117">
        <v>0</v>
      </c>
      <c r="F18" s="117">
        <v>0</v>
      </c>
      <c r="G18" s="116"/>
      <c r="H18" s="118">
        <v>0</v>
      </c>
      <c r="I18" s="116"/>
      <c r="J18" s="117">
        <f t="shared" si="3"/>
        <v>25</v>
      </c>
      <c r="K18" s="116">
        <f t="shared" si="5"/>
        <v>0</v>
      </c>
      <c r="L18" s="117">
        <v>0</v>
      </c>
      <c r="M18" s="116"/>
      <c r="N18" s="117">
        <v>0</v>
      </c>
      <c r="O18" s="116"/>
      <c r="P18" s="118">
        <v>0</v>
      </c>
      <c r="Q18" s="116"/>
      <c r="R18" s="117">
        <v>0</v>
      </c>
      <c r="S18" s="116"/>
      <c r="T18" s="118">
        <v>0</v>
      </c>
      <c r="U18" s="116"/>
      <c r="V18" s="117">
        <v>1</v>
      </c>
      <c r="W18" s="116"/>
      <c r="X18" s="117">
        <v>4</v>
      </c>
      <c r="Y18" s="117">
        <v>12</v>
      </c>
      <c r="Z18" s="117">
        <v>8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1</v>
      </c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</row>
    <row r="19" spans="1:82" s="123" customFormat="1" ht="18" customHeight="1">
      <c r="A19" s="125" t="s">
        <v>654</v>
      </c>
      <c r="B19" s="115">
        <f t="shared" si="2"/>
        <v>32</v>
      </c>
      <c r="C19" s="116">
        <f t="shared" si="4"/>
        <v>0</v>
      </c>
      <c r="D19" s="117">
        <v>0</v>
      </c>
      <c r="E19" s="117">
        <v>0</v>
      </c>
      <c r="F19" s="117">
        <v>0</v>
      </c>
      <c r="G19" s="116"/>
      <c r="H19" s="118">
        <v>0</v>
      </c>
      <c r="I19" s="116"/>
      <c r="J19" s="117">
        <f t="shared" si="3"/>
        <v>31</v>
      </c>
      <c r="K19" s="116">
        <f t="shared" si="5"/>
        <v>0</v>
      </c>
      <c r="L19" s="117">
        <v>0</v>
      </c>
      <c r="M19" s="116"/>
      <c r="N19" s="117">
        <v>0</v>
      </c>
      <c r="O19" s="116"/>
      <c r="P19" s="118">
        <v>0</v>
      </c>
      <c r="Q19" s="116"/>
      <c r="R19" s="117">
        <v>0</v>
      </c>
      <c r="S19" s="116"/>
      <c r="T19" s="118">
        <v>0</v>
      </c>
      <c r="U19" s="116"/>
      <c r="V19" s="117">
        <v>1</v>
      </c>
      <c r="W19" s="116"/>
      <c r="X19" s="117">
        <v>5</v>
      </c>
      <c r="Y19" s="117">
        <v>14</v>
      </c>
      <c r="Z19" s="117">
        <v>11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1</v>
      </c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</row>
    <row r="20" spans="1:82" s="123" customFormat="1" ht="18" customHeight="1">
      <c r="A20" s="125" t="s">
        <v>655</v>
      </c>
      <c r="B20" s="115">
        <f t="shared" si="2"/>
        <v>23</v>
      </c>
      <c r="C20" s="116">
        <f t="shared" si="4"/>
        <v>0</v>
      </c>
      <c r="D20" s="117">
        <v>0</v>
      </c>
      <c r="E20" s="117">
        <v>1</v>
      </c>
      <c r="F20" s="117">
        <v>0</v>
      </c>
      <c r="G20" s="116"/>
      <c r="H20" s="118">
        <v>0</v>
      </c>
      <c r="I20" s="116"/>
      <c r="J20" s="117">
        <f t="shared" si="3"/>
        <v>22</v>
      </c>
      <c r="K20" s="116">
        <f t="shared" si="5"/>
        <v>0</v>
      </c>
      <c r="L20" s="117">
        <v>0</v>
      </c>
      <c r="M20" s="116"/>
      <c r="N20" s="117">
        <v>0</v>
      </c>
      <c r="O20" s="116"/>
      <c r="P20" s="118">
        <v>0</v>
      </c>
      <c r="Q20" s="116"/>
      <c r="R20" s="117">
        <v>0</v>
      </c>
      <c r="S20" s="116"/>
      <c r="T20" s="118">
        <v>0</v>
      </c>
      <c r="U20" s="116"/>
      <c r="V20" s="117">
        <v>1</v>
      </c>
      <c r="W20" s="116"/>
      <c r="X20" s="117">
        <v>5</v>
      </c>
      <c r="Y20" s="117">
        <v>8</v>
      </c>
      <c r="Z20" s="117">
        <v>8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</row>
    <row r="21" spans="1:82" s="123" customFormat="1" ht="18" customHeight="1">
      <c r="A21" s="125" t="s">
        <v>656</v>
      </c>
      <c r="B21" s="115">
        <f t="shared" si="2"/>
        <v>9</v>
      </c>
      <c r="C21" s="116"/>
      <c r="D21" s="117">
        <v>0</v>
      </c>
      <c r="E21" s="117">
        <v>0</v>
      </c>
      <c r="F21" s="117">
        <v>0</v>
      </c>
      <c r="G21" s="116"/>
      <c r="H21" s="118">
        <v>0</v>
      </c>
      <c r="I21" s="116"/>
      <c r="J21" s="117">
        <f t="shared" si="3"/>
        <v>9</v>
      </c>
      <c r="K21" s="116"/>
      <c r="L21" s="117">
        <v>0</v>
      </c>
      <c r="M21" s="116"/>
      <c r="N21" s="117">
        <v>0</v>
      </c>
      <c r="O21" s="116"/>
      <c r="P21" s="118">
        <v>0</v>
      </c>
      <c r="Q21" s="116"/>
      <c r="R21" s="117">
        <v>0</v>
      </c>
      <c r="S21" s="116"/>
      <c r="T21" s="118">
        <v>0</v>
      </c>
      <c r="U21" s="116"/>
      <c r="V21" s="117">
        <v>0</v>
      </c>
      <c r="W21" s="116"/>
      <c r="X21" s="117">
        <v>3</v>
      </c>
      <c r="Y21" s="117">
        <v>3</v>
      </c>
      <c r="Z21" s="117">
        <v>3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</row>
    <row r="22" spans="1:82" s="123" customFormat="1" ht="18" customHeight="1">
      <c r="A22" s="125" t="s">
        <v>657</v>
      </c>
      <c r="B22" s="115">
        <f t="shared" si="2"/>
        <v>120</v>
      </c>
      <c r="C22" s="116">
        <f t="shared" si="4"/>
        <v>0</v>
      </c>
      <c r="D22" s="117">
        <f aca="true" t="shared" si="8" ref="D22:I22">SUM(D23:D28)</f>
        <v>0</v>
      </c>
      <c r="E22" s="117">
        <f t="shared" si="8"/>
        <v>0</v>
      </c>
      <c r="F22" s="117">
        <f t="shared" si="8"/>
        <v>0</v>
      </c>
      <c r="G22" s="124">
        <f t="shared" si="8"/>
        <v>0</v>
      </c>
      <c r="H22" s="117">
        <f t="shared" si="8"/>
        <v>0</v>
      </c>
      <c r="I22" s="124">
        <f t="shared" si="8"/>
        <v>0</v>
      </c>
      <c r="J22" s="117">
        <f t="shared" si="3"/>
        <v>114</v>
      </c>
      <c r="K22" s="116">
        <f t="shared" si="5"/>
        <v>0</v>
      </c>
      <c r="L22" s="117">
        <f aca="true" t="shared" si="9" ref="L22:AG22">SUM(L23:L28)</f>
        <v>1</v>
      </c>
      <c r="M22" s="124">
        <f t="shared" si="9"/>
        <v>0</v>
      </c>
      <c r="N22" s="117">
        <f t="shared" si="9"/>
        <v>0</v>
      </c>
      <c r="O22" s="124">
        <f t="shared" si="9"/>
        <v>0</v>
      </c>
      <c r="P22" s="117">
        <f t="shared" si="9"/>
        <v>0</v>
      </c>
      <c r="Q22" s="124">
        <f t="shared" si="9"/>
        <v>0</v>
      </c>
      <c r="R22" s="117">
        <f t="shared" si="9"/>
        <v>2</v>
      </c>
      <c r="S22" s="116">
        <f t="shared" si="9"/>
        <v>0</v>
      </c>
      <c r="T22" s="117">
        <f t="shared" si="9"/>
        <v>0</v>
      </c>
      <c r="U22" s="116">
        <f t="shared" si="9"/>
        <v>0</v>
      </c>
      <c r="V22" s="117">
        <f t="shared" si="9"/>
        <v>6</v>
      </c>
      <c r="W22" s="124">
        <f t="shared" si="9"/>
        <v>0</v>
      </c>
      <c r="X22" s="117">
        <f t="shared" si="9"/>
        <v>22</v>
      </c>
      <c r="Y22" s="117">
        <f t="shared" si="9"/>
        <v>43</v>
      </c>
      <c r="Z22" s="117">
        <f t="shared" si="9"/>
        <v>33</v>
      </c>
      <c r="AA22" s="117">
        <f t="shared" si="9"/>
        <v>7</v>
      </c>
      <c r="AB22" s="117">
        <f t="shared" si="9"/>
        <v>0</v>
      </c>
      <c r="AC22" s="117">
        <f t="shared" si="9"/>
        <v>0</v>
      </c>
      <c r="AD22" s="117">
        <f t="shared" si="9"/>
        <v>0</v>
      </c>
      <c r="AE22" s="117">
        <f t="shared" si="9"/>
        <v>0</v>
      </c>
      <c r="AF22" s="117">
        <f t="shared" si="9"/>
        <v>0</v>
      </c>
      <c r="AG22" s="117">
        <f t="shared" si="9"/>
        <v>6</v>
      </c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</row>
    <row r="23" spans="1:82" s="123" customFormat="1" ht="18" customHeight="1">
      <c r="A23" s="125" t="s">
        <v>658</v>
      </c>
      <c r="B23" s="115">
        <f t="shared" si="2"/>
        <v>36</v>
      </c>
      <c r="C23" s="116">
        <f t="shared" si="4"/>
        <v>0</v>
      </c>
      <c r="D23" s="117">
        <v>0</v>
      </c>
      <c r="E23" s="117">
        <v>0</v>
      </c>
      <c r="F23" s="117">
        <v>0</v>
      </c>
      <c r="G23" s="116"/>
      <c r="H23" s="118">
        <v>0</v>
      </c>
      <c r="I23" s="116"/>
      <c r="J23" s="117">
        <f t="shared" si="3"/>
        <v>34</v>
      </c>
      <c r="K23" s="116">
        <f t="shared" si="5"/>
        <v>0</v>
      </c>
      <c r="L23" s="117">
        <v>1</v>
      </c>
      <c r="M23" s="116"/>
      <c r="N23" s="117">
        <v>0</v>
      </c>
      <c r="O23" s="116"/>
      <c r="P23" s="118">
        <v>0</v>
      </c>
      <c r="Q23" s="116"/>
      <c r="R23" s="117">
        <v>2</v>
      </c>
      <c r="S23" s="116"/>
      <c r="T23" s="118">
        <v>0</v>
      </c>
      <c r="U23" s="116"/>
      <c r="V23" s="117">
        <v>1</v>
      </c>
      <c r="W23" s="116"/>
      <c r="X23" s="117">
        <v>6</v>
      </c>
      <c r="Y23" s="117">
        <v>11</v>
      </c>
      <c r="Z23" s="117">
        <v>11</v>
      </c>
      <c r="AA23" s="117">
        <v>2</v>
      </c>
      <c r="AB23" s="117">
        <v>0</v>
      </c>
      <c r="AC23" s="117">
        <v>0</v>
      </c>
      <c r="AD23" s="117">
        <v>0</v>
      </c>
      <c r="AE23" s="117">
        <v>0</v>
      </c>
      <c r="AF23" s="117">
        <v>0</v>
      </c>
      <c r="AG23" s="117">
        <v>2</v>
      </c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</row>
    <row r="24" spans="1:82" s="123" customFormat="1" ht="18" customHeight="1">
      <c r="A24" s="125" t="s">
        <v>659</v>
      </c>
      <c r="B24" s="115">
        <f t="shared" si="2"/>
        <v>5</v>
      </c>
      <c r="C24" s="116"/>
      <c r="D24" s="117">
        <v>0</v>
      </c>
      <c r="E24" s="117">
        <v>0</v>
      </c>
      <c r="F24" s="117">
        <v>0</v>
      </c>
      <c r="G24" s="116"/>
      <c r="H24" s="118">
        <v>0</v>
      </c>
      <c r="I24" s="116"/>
      <c r="J24" s="117">
        <f t="shared" si="3"/>
        <v>5</v>
      </c>
      <c r="K24" s="116"/>
      <c r="L24" s="117">
        <v>0</v>
      </c>
      <c r="M24" s="116"/>
      <c r="N24" s="117">
        <v>0</v>
      </c>
      <c r="O24" s="116"/>
      <c r="P24" s="118">
        <v>0</v>
      </c>
      <c r="Q24" s="116"/>
      <c r="R24" s="117">
        <v>0</v>
      </c>
      <c r="S24" s="116"/>
      <c r="T24" s="118">
        <v>0</v>
      </c>
      <c r="U24" s="116"/>
      <c r="V24" s="117">
        <v>1</v>
      </c>
      <c r="W24" s="116"/>
      <c r="X24" s="117">
        <v>1</v>
      </c>
      <c r="Y24" s="117">
        <v>2</v>
      </c>
      <c r="Z24" s="117">
        <v>1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</row>
    <row r="25" spans="1:82" s="123" customFormat="1" ht="18" customHeight="1">
      <c r="A25" s="125" t="s">
        <v>660</v>
      </c>
      <c r="B25" s="115">
        <f t="shared" si="2"/>
        <v>23</v>
      </c>
      <c r="C25" s="116">
        <f t="shared" si="4"/>
        <v>0</v>
      </c>
      <c r="D25" s="117">
        <v>0</v>
      </c>
      <c r="E25" s="117">
        <v>0</v>
      </c>
      <c r="F25" s="117">
        <v>0</v>
      </c>
      <c r="G25" s="116"/>
      <c r="H25" s="118">
        <v>0</v>
      </c>
      <c r="I25" s="116"/>
      <c r="J25" s="117">
        <f t="shared" si="3"/>
        <v>23</v>
      </c>
      <c r="K25" s="116">
        <f t="shared" si="5"/>
        <v>0</v>
      </c>
      <c r="L25" s="117">
        <v>0</v>
      </c>
      <c r="M25" s="116"/>
      <c r="N25" s="117">
        <v>0</v>
      </c>
      <c r="O25" s="116"/>
      <c r="P25" s="118">
        <v>0</v>
      </c>
      <c r="Q25" s="116"/>
      <c r="R25" s="117">
        <v>0</v>
      </c>
      <c r="S25" s="116"/>
      <c r="T25" s="118">
        <v>0</v>
      </c>
      <c r="U25" s="116"/>
      <c r="V25" s="117">
        <v>1</v>
      </c>
      <c r="W25" s="116"/>
      <c r="X25" s="117">
        <v>5</v>
      </c>
      <c r="Y25" s="117">
        <v>10</v>
      </c>
      <c r="Z25" s="117">
        <v>7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</row>
    <row r="26" spans="1:82" s="123" customFormat="1" ht="18" customHeight="1">
      <c r="A26" s="125" t="s">
        <v>661</v>
      </c>
      <c r="B26" s="115">
        <f t="shared" si="2"/>
        <v>20</v>
      </c>
      <c r="C26" s="116">
        <f t="shared" si="4"/>
        <v>0</v>
      </c>
      <c r="D26" s="117">
        <v>0</v>
      </c>
      <c r="E26" s="117">
        <v>0</v>
      </c>
      <c r="F26" s="117">
        <v>0</v>
      </c>
      <c r="G26" s="116"/>
      <c r="H26" s="118">
        <v>0</v>
      </c>
      <c r="I26" s="116"/>
      <c r="J26" s="117">
        <f t="shared" si="3"/>
        <v>18</v>
      </c>
      <c r="K26" s="116">
        <f t="shared" si="5"/>
        <v>0</v>
      </c>
      <c r="L26" s="117">
        <v>0</v>
      </c>
      <c r="M26" s="116"/>
      <c r="N26" s="117">
        <v>0</v>
      </c>
      <c r="O26" s="116"/>
      <c r="P26" s="118">
        <v>0</v>
      </c>
      <c r="Q26" s="116"/>
      <c r="R26" s="117">
        <v>0</v>
      </c>
      <c r="S26" s="116"/>
      <c r="T26" s="118">
        <v>0</v>
      </c>
      <c r="U26" s="116"/>
      <c r="V26" s="117">
        <v>1</v>
      </c>
      <c r="W26" s="116"/>
      <c r="X26" s="117">
        <v>4</v>
      </c>
      <c r="Y26" s="117">
        <v>7</v>
      </c>
      <c r="Z26" s="117">
        <v>4</v>
      </c>
      <c r="AA26" s="117">
        <v>2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2</v>
      </c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</row>
    <row r="27" spans="1:82" s="123" customFormat="1" ht="18" customHeight="1">
      <c r="A27" s="125" t="s">
        <v>662</v>
      </c>
      <c r="B27" s="115">
        <f t="shared" si="2"/>
        <v>13</v>
      </c>
      <c r="C27" s="116"/>
      <c r="D27" s="117">
        <v>0</v>
      </c>
      <c r="E27" s="117">
        <v>0</v>
      </c>
      <c r="F27" s="117">
        <v>0</v>
      </c>
      <c r="G27" s="116"/>
      <c r="H27" s="118">
        <v>0</v>
      </c>
      <c r="I27" s="116"/>
      <c r="J27" s="117">
        <f t="shared" si="3"/>
        <v>13</v>
      </c>
      <c r="K27" s="116"/>
      <c r="L27" s="117">
        <v>0</v>
      </c>
      <c r="M27" s="116"/>
      <c r="N27" s="117">
        <v>0</v>
      </c>
      <c r="O27" s="116"/>
      <c r="P27" s="118">
        <v>0</v>
      </c>
      <c r="Q27" s="116"/>
      <c r="R27" s="117">
        <v>0</v>
      </c>
      <c r="S27" s="116"/>
      <c r="T27" s="118">
        <v>0</v>
      </c>
      <c r="U27" s="116"/>
      <c r="V27" s="117">
        <v>1</v>
      </c>
      <c r="W27" s="116"/>
      <c r="X27" s="117">
        <v>3</v>
      </c>
      <c r="Y27" s="117">
        <v>4</v>
      </c>
      <c r="Z27" s="117">
        <v>4</v>
      </c>
      <c r="AA27" s="117">
        <v>1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</row>
    <row r="28" spans="1:82" s="123" customFormat="1" ht="18" customHeight="1">
      <c r="A28" s="125" t="s">
        <v>663</v>
      </c>
      <c r="B28" s="115">
        <f t="shared" si="2"/>
        <v>23</v>
      </c>
      <c r="C28" s="116">
        <f t="shared" si="4"/>
        <v>0</v>
      </c>
      <c r="D28" s="117">
        <v>0</v>
      </c>
      <c r="E28" s="117">
        <v>0</v>
      </c>
      <c r="F28" s="117">
        <v>0</v>
      </c>
      <c r="G28" s="116"/>
      <c r="H28" s="118">
        <v>0</v>
      </c>
      <c r="I28" s="116"/>
      <c r="J28" s="117">
        <f t="shared" si="3"/>
        <v>21</v>
      </c>
      <c r="K28" s="116">
        <f>SUM(M28+O28+Q28+S28+W28+U28)</f>
        <v>0</v>
      </c>
      <c r="L28" s="117">
        <v>0</v>
      </c>
      <c r="M28" s="116"/>
      <c r="N28" s="117">
        <v>0</v>
      </c>
      <c r="O28" s="116"/>
      <c r="P28" s="118">
        <v>0</v>
      </c>
      <c r="Q28" s="116"/>
      <c r="R28" s="117">
        <v>0</v>
      </c>
      <c r="S28" s="116"/>
      <c r="T28" s="118">
        <v>0</v>
      </c>
      <c r="U28" s="116"/>
      <c r="V28" s="117">
        <v>1</v>
      </c>
      <c r="W28" s="116"/>
      <c r="X28" s="117">
        <v>3</v>
      </c>
      <c r="Y28" s="117">
        <v>9</v>
      </c>
      <c r="Z28" s="117">
        <v>6</v>
      </c>
      <c r="AA28" s="117">
        <v>2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2</v>
      </c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</row>
    <row r="29" spans="1:82" s="123" customFormat="1" ht="18" customHeight="1">
      <c r="A29" s="122" t="s">
        <v>664</v>
      </c>
      <c r="B29" s="115">
        <f t="shared" si="2"/>
        <v>98</v>
      </c>
      <c r="C29" s="116">
        <f t="shared" si="4"/>
        <v>0</v>
      </c>
      <c r="D29" s="117">
        <f aca="true" t="shared" si="10" ref="D29:I29">SUM(D30:D35)</f>
        <v>0</v>
      </c>
      <c r="E29" s="117">
        <f t="shared" si="10"/>
        <v>0</v>
      </c>
      <c r="F29" s="117">
        <f t="shared" si="10"/>
        <v>0</v>
      </c>
      <c r="G29" s="124">
        <f t="shared" si="10"/>
        <v>0</v>
      </c>
      <c r="H29" s="117">
        <f t="shared" si="10"/>
        <v>0</v>
      </c>
      <c r="I29" s="124">
        <f t="shared" si="10"/>
        <v>0</v>
      </c>
      <c r="J29" s="117">
        <f t="shared" si="3"/>
        <v>96</v>
      </c>
      <c r="K29" s="116">
        <f>SUM(M29+O29+Q29+S29+W29+U29)</f>
        <v>0</v>
      </c>
      <c r="L29" s="117">
        <f aca="true" t="shared" si="11" ref="L29:AG29">SUM(L30:L35)</f>
        <v>0</v>
      </c>
      <c r="M29" s="124">
        <f t="shared" si="11"/>
        <v>0</v>
      </c>
      <c r="N29" s="117">
        <f t="shared" si="11"/>
        <v>0</v>
      </c>
      <c r="O29" s="124">
        <f t="shared" si="11"/>
        <v>0</v>
      </c>
      <c r="P29" s="117">
        <f t="shared" si="11"/>
        <v>0</v>
      </c>
      <c r="Q29" s="124">
        <f t="shared" si="11"/>
        <v>0</v>
      </c>
      <c r="R29" s="117">
        <f t="shared" si="11"/>
        <v>1</v>
      </c>
      <c r="S29" s="116">
        <f t="shared" si="11"/>
        <v>0</v>
      </c>
      <c r="T29" s="117">
        <f t="shared" si="11"/>
        <v>0</v>
      </c>
      <c r="U29" s="116">
        <f t="shared" si="11"/>
        <v>0</v>
      </c>
      <c r="V29" s="117">
        <f t="shared" si="11"/>
        <v>6</v>
      </c>
      <c r="W29" s="124">
        <f t="shared" si="11"/>
        <v>0</v>
      </c>
      <c r="X29" s="117">
        <f t="shared" si="11"/>
        <v>20</v>
      </c>
      <c r="Y29" s="117">
        <f t="shared" si="11"/>
        <v>37</v>
      </c>
      <c r="Z29" s="117">
        <f t="shared" si="11"/>
        <v>32</v>
      </c>
      <c r="AA29" s="117">
        <f t="shared" si="11"/>
        <v>0</v>
      </c>
      <c r="AB29" s="117">
        <f t="shared" si="11"/>
        <v>0</v>
      </c>
      <c r="AC29" s="117">
        <f t="shared" si="11"/>
        <v>0</v>
      </c>
      <c r="AD29" s="117">
        <f t="shared" si="11"/>
        <v>0</v>
      </c>
      <c r="AE29" s="117">
        <f t="shared" si="11"/>
        <v>0</v>
      </c>
      <c r="AF29" s="117">
        <f t="shared" si="11"/>
        <v>0</v>
      </c>
      <c r="AG29" s="117">
        <f t="shared" si="11"/>
        <v>2</v>
      </c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</row>
    <row r="30" spans="1:82" s="123" customFormat="1" ht="18" customHeight="1">
      <c r="A30" s="122" t="s">
        <v>665</v>
      </c>
      <c r="B30" s="115">
        <f t="shared" si="2"/>
        <v>24</v>
      </c>
      <c r="C30" s="116">
        <f t="shared" si="4"/>
        <v>0</v>
      </c>
      <c r="D30" s="117">
        <v>0</v>
      </c>
      <c r="E30" s="117">
        <v>0</v>
      </c>
      <c r="F30" s="117">
        <v>0</v>
      </c>
      <c r="G30" s="116"/>
      <c r="H30" s="118">
        <v>0</v>
      </c>
      <c r="I30" s="116"/>
      <c r="J30" s="117">
        <f t="shared" si="3"/>
        <v>22</v>
      </c>
      <c r="K30" s="116">
        <f>SUM(M30+O30+Q30+S30+W30+U30)</f>
        <v>0</v>
      </c>
      <c r="L30" s="117">
        <v>0</v>
      </c>
      <c r="M30" s="116"/>
      <c r="N30" s="117">
        <v>0</v>
      </c>
      <c r="O30" s="116"/>
      <c r="P30" s="118">
        <v>0</v>
      </c>
      <c r="Q30" s="116"/>
      <c r="R30" s="117">
        <v>1</v>
      </c>
      <c r="S30" s="116"/>
      <c r="T30" s="118">
        <v>0</v>
      </c>
      <c r="U30" s="116"/>
      <c r="V30" s="117">
        <v>1</v>
      </c>
      <c r="W30" s="116"/>
      <c r="X30" s="117">
        <v>4</v>
      </c>
      <c r="Y30" s="117">
        <v>10</v>
      </c>
      <c r="Z30" s="117">
        <v>6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2</v>
      </c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</row>
    <row r="31" spans="1:82" s="123" customFormat="1" ht="18" customHeight="1">
      <c r="A31" s="122" t="s">
        <v>666</v>
      </c>
      <c r="B31" s="115">
        <f t="shared" si="2"/>
        <v>20</v>
      </c>
      <c r="C31" s="116"/>
      <c r="D31" s="117">
        <v>0</v>
      </c>
      <c r="E31" s="117">
        <v>0</v>
      </c>
      <c r="F31" s="117">
        <v>0</v>
      </c>
      <c r="G31" s="116"/>
      <c r="H31" s="118">
        <v>0</v>
      </c>
      <c r="I31" s="116"/>
      <c r="J31" s="117">
        <f t="shared" si="3"/>
        <v>20</v>
      </c>
      <c r="K31" s="116"/>
      <c r="L31" s="117">
        <v>0</v>
      </c>
      <c r="M31" s="116"/>
      <c r="N31" s="117">
        <v>0</v>
      </c>
      <c r="O31" s="116"/>
      <c r="P31" s="118">
        <v>0</v>
      </c>
      <c r="Q31" s="116"/>
      <c r="R31" s="117">
        <v>0</v>
      </c>
      <c r="S31" s="116"/>
      <c r="T31" s="118">
        <v>0</v>
      </c>
      <c r="U31" s="116"/>
      <c r="V31" s="117">
        <v>1</v>
      </c>
      <c r="W31" s="116"/>
      <c r="X31" s="117">
        <v>5</v>
      </c>
      <c r="Y31" s="117">
        <v>6</v>
      </c>
      <c r="Z31" s="117">
        <v>8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</row>
    <row r="32" spans="1:82" s="123" customFormat="1" ht="18" customHeight="1">
      <c r="A32" s="122" t="s">
        <v>667</v>
      </c>
      <c r="B32" s="115">
        <f t="shared" si="2"/>
        <v>14</v>
      </c>
      <c r="C32" s="116">
        <f t="shared" si="4"/>
        <v>0</v>
      </c>
      <c r="D32" s="117">
        <v>0</v>
      </c>
      <c r="E32" s="117">
        <v>0</v>
      </c>
      <c r="F32" s="117">
        <v>0</v>
      </c>
      <c r="G32" s="116"/>
      <c r="H32" s="118">
        <v>0</v>
      </c>
      <c r="I32" s="116"/>
      <c r="J32" s="117">
        <f t="shared" si="3"/>
        <v>14</v>
      </c>
      <c r="K32" s="116">
        <f>SUM(M32+O32+Q32+S32+W32+U32)</f>
        <v>0</v>
      </c>
      <c r="L32" s="117">
        <v>0</v>
      </c>
      <c r="M32" s="116"/>
      <c r="N32" s="117">
        <v>0</v>
      </c>
      <c r="O32" s="116"/>
      <c r="P32" s="118">
        <v>0</v>
      </c>
      <c r="Q32" s="116"/>
      <c r="R32" s="117">
        <v>0</v>
      </c>
      <c r="S32" s="116"/>
      <c r="T32" s="118">
        <v>0</v>
      </c>
      <c r="U32" s="116"/>
      <c r="V32" s="117">
        <v>1</v>
      </c>
      <c r="W32" s="116"/>
      <c r="X32" s="117">
        <v>3</v>
      </c>
      <c r="Y32" s="117">
        <v>6</v>
      </c>
      <c r="Z32" s="117">
        <v>4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</row>
    <row r="33" spans="1:82" s="123" customFormat="1" ht="18" customHeight="1">
      <c r="A33" s="122" t="s">
        <v>668</v>
      </c>
      <c r="B33" s="115">
        <f t="shared" si="2"/>
        <v>14</v>
      </c>
      <c r="C33" s="116">
        <f t="shared" si="4"/>
        <v>0</v>
      </c>
      <c r="D33" s="117">
        <v>0</v>
      </c>
      <c r="E33" s="117">
        <v>0</v>
      </c>
      <c r="F33" s="117">
        <v>0</v>
      </c>
      <c r="G33" s="116"/>
      <c r="H33" s="118">
        <v>0</v>
      </c>
      <c r="I33" s="116"/>
      <c r="J33" s="117">
        <f t="shared" si="3"/>
        <v>14</v>
      </c>
      <c r="K33" s="116">
        <f>SUM(M33+O33+Q33+S33+W33+U33)</f>
        <v>0</v>
      </c>
      <c r="L33" s="117">
        <v>0</v>
      </c>
      <c r="M33" s="116"/>
      <c r="N33" s="117">
        <v>0</v>
      </c>
      <c r="O33" s="116"/>
      <c r="P33" s="118">
        <v>0</v>
      </c>
      <c r="Q33" s="116"/>
      <c r="R33" s="117">
        <v>0</v>
      </c>
      <c r="S33" s="116"/>
      <c r="T33" s="118">
        <v>0</v>
      </c>
      <c r="U33" s="116"/>
      <c r="V33" s="117">
        <v>1</v>
      </c>
      <c r="W33" s="116"/>
      <c r="X33" s="117">
        <v>3</v>
      </c>
      <c r="Y33" s="117">
        <v>6</v>
      </c>
      <c r="Z33" s="117">
        <v>4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</row>
    <row r="34" spans="1:82" s="123" customFormat="1" ht="18" customHeight="1">
      <c r="A34" s="126" t="s">
        <v>669</v>
      </c>
      <c r="B34" s="115">
        <f t="shared" si="2"/>
        <v>12</v>
      </c>
      <c r="C34" s="116"/>
      <c r="D34" s="117">
        <v>0</v>
      </c>
      <c r="E34" s="117">
        <v>0</v>
      </c>
      <c r="F34" s="117">
        <v>0</v>
      </c>
      <c r="G34" s="116"/>
      <c r="H34" s="118">
        <v>0</v>
      </c>
      <c r="I34" s="116"/>
      <c r="J34" s="117">
        <f t="shared" si="3"/>
        <v>12</v>
      </c>
      <c r="K34" s="116"/>
      <c r="L34" s="117">
        <v>0</v>
      </c>
      <c r="M34" s="116"/>
      <c r="N34" s="117">
        <v>0</v>
      </c>
      <c r="O34" s="116"/>
      <c r="P34" s="118">
        <v>0</v>
      </c>
      <c r="Q34" s="116"/>
      <c r="R34" s="117">
        <v>0</v>
      </c>
      <c r="S34" s="116"/>
      <c r="T34" s="118">
        <v>0</v>
      </c>
      <c r="U34" s="116"/>
      <c r="V34" s="117">
        <v>1</v>
      </c>
      <c r="W34" s="116"/>
      <c r="X34" s="117">
        <v>2</v>
      </c>
      <c r="Y34" s="117">
        <v>5</v>
      </c>
      <c r="Z34" s="117">
        <v>4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</row>
    <row r="35" spans="1:82" s="123" customFormat="1" ht="18" customHeight="1">
      <c r="A35" s="125" t="s">
        <v>670</v>
      </c>
      <c r="B35" s="115">
        <f t="shared" si="2"/>
        <v>14</v>
      </c>
      <c r="C35" s="116">
        <f t="shared" si="4"/>
        <v>0</v>
      </c>
      <c r="D35" s="117">
        <v>0</v>
      </c>
      <c r="E35" s="117">
        <v>0</v>
      </c>
      <c r="F35" s="117">
        <v>0</v>
      </c>
      <c r="G35" s="116"/>
      <c r="H35" s="118">
        <v>0</v>
      </c>
      <c r="I35" s="116"/>
      <c r="J35" s="117">
        <f t="shared" si="3"/>
        <v>14</v>
      </c>
      <c r="K35" s="116">
        <f>SUM(M35+O35+Q35+S35+W35+U35)</f>
        <v>0</v>
      </c>
      <c r="L35" s="117">
        <v>0</v>
      </c>
      <c r="M35" s="116"/>
      <c r="N35" s="117">
        <v>0</v>
      </c>
      <c r="O35" s="116"/>
      <c r="P35" s="118">
        <v>0</v>
      </c>
      <c r="Q35" s="116"/>
      <c r="R35" s="117">
        <v>0</v>
      </c>
      <c r="S35" s="116"/>
      <c r="T35" s="118">
        <v>0</v>
      </c>
      <c r="U35" s="116"/>
      <c r="V35" s="117">
        <v>1</v>
      </c>
      <c r="W35" s="116"/>
      <c r="X35" s="117">
        <v>3</v>
      </c>
      <c r="Y35" s="117">
        <v>4</v>
      </c>
      <c r="Z35" s="117">
        <v>6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</row>
    <row r="36" spans="1:82" s="123" customFormat="1" ht="18" customHeight="1">
      <c r="A36" s="122" t="s">
        <v>671</v>
      </c>
      <c r="B36" s="115">
        <f t="shared" si="2"/>
        <v>247</v>
      </c>
      <c r="C36" s="116">
        <f t="shared" si="4"/>
        <v>1</v>
      </c>
      <c r="D36" s="117">
        <f aca="true" t="shared" si="12" ref="D36:I36">SUM(D37:D41)</f>
        <v>1</v>
      </c>
      <c r="E36" s="117">
        <f t="shared" si="12"/>
        <v>5</v>
      </c>
      <c r="F36" s="117">
        <f t="shared" si="12"/>
        <v>0</v>
      </c>
      <c r="G36" s="124">
        <f t="shared" si="12"/>
        <v>0</v>
      </c>
      <c r="H36" s="117">
        <f t="shared" si="12"/>
        <v>1</v>
      </c>
      <c r="I36" s="116">
        <f t="shared" si="12"/>
        <v>1</v>
      </c>
      <c r="J36" s="117">
        <f t="shared" si="3"/>
        <v>168</v>
      </c>
      <c r="K36" s="116">
        <f>SUM(M36+O36+Q36+S36+W36+U36)</f>
        <v>0</v>
      </c>
      <c r="L36" s="117">
        <f aca="true" t="shared" si="13" ref="L36:AG36">SUM(L37:L41)</f>
        <v>0</v>
      </c>
      <c r="M36" s="124">
        <f t="shared" si="13"/>
        <v>0</v>
      </c>
      <c r="N36" s="117">
        <f t="shared" si="13"/>
        <v>0</v>
      </c>
      <c r="O36" s="124">
        <f t="shared" si="13"/>
        <v>0</v>
      </c>
      <c r="P36" s="117">
        <f t="shared" si="13"/>
        <v>0</v>
      </c>
      <c r="Q36" s="124">
        <f t="shared" si="13"/>
        <v>0</v>
      </c>
      <c r="R36" s="117">
        <f t="shared" si="13"/>
        <v>1</v>
      </c>
      <c r="S36" s="116">
        <f t="shared" si="13"/>
        <v>0</v>
      </c>
      <c r="T36" s="117">
        <f t="shared" si="13"/>
        <v>0</v>
      </c>
      <c r="U36" s="116">
        <f t="shared" si="13"/>
        <v>0</v>
      </c>
      <c r="V36" s="117">
        <f t="shared" si="13"/>
        <v>6</v>
      </c>
      <c r="W36" s="124">
        <f t="shared" si="13"/>
        <v>0</v>
      </c>
      <c r="X36" s="117">
        <f t="shared" si="13"/>
        <v>27</v>
      </c>
      <c r="Y36" s="117">
        <f t="shared" si="13"/>
        <v>58</v>
      </c>
      <c r="Z36" s="117">
        <f t="shared" si="13"/>
        <v>67</v>
      </c>
      <c r="AA36" s="117">
        <f t="shared" si="13"/>
        <v>9</v>
      </c>
      <c r="AB36" s="117">
        <f t="shared" si="13"/>
        <v>0</v>
      </c>
      <c r="AC36" s="117">
        <f t="shared" si="13"/>
        <v>0</v>
      </c>
      <c r="AD36" s="117">
        <f t="shared" si="13"/>
        <v>2</v>
      </c>
      <c r="AE36" s="117">
        <f t="shared" si="13"/>
        <v>0</v>
      </c>
      <c r="AF36" s="117">
        <f t="shared" si="13"/>
        <v>0</v>
      </c>
      <c r="AG36" s="117">
        <f t="shared" si="13"/>
        <v>70</v>
      </c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</row>
    <row r="37" spans="1:82" s="123" customFormat="1" ht="18" customHeight="1">
      <c r="A37" s="122" t="s">
        <v>672</v>
      </c>
      <c r="B37" s="115">
        <f t="shared" si="2"/>
        <v>68</v>
      </c>
      <c r="C37" s="116">
        <f t="shared" si="4"/>
        <v>1</v>
      </c>
      <c r="D37" s="117">
        <v>1</v>
      </c>
      <c r="E37" s="117">
        <v>3</v>
      </c>
      <c r="F37" s="117">
        <v>0</v>
      </c>
      <c r="G37" s="116"/>
      <c r="H37" s="118">
        <v>1</v>
      </c>
      <c r="I37" s="116">
        <v>1</v>
      </c>
      <c r="J37" s="117">
        <f t="shared" si="3"/>
        <v>42</v>
      </c>
      <c r="K37" s="116">
        <f>SUM(M37+O37+Q37+S37+W37+U37)</f>
        <v>0</v>
      </c>
      <c r="L37" s="117">
        <v>0</v>
      </c>
      <c r="M37" s="116"/>
      <c r="N37" s="117">
        <v>0</v>
      </c>
      <c r="O37" s="116"/>
      <c r="P37" s="118">
        <v>0</v>
      </c>
      <c r="Q37" s="116"/>
      <c r="R37" s="117">
        <v>1</v>
      </c>
      <c r="S37" s="116"/>
      <c r="T37" s="118">
        <v>0</v>
      </c>
      <c r="U37" s="116"/>
      <c r="V37" s="117">
        <v>2</v>
      </c>
      <c r="W37" s="116"/>
      <c r="X37" s="117">
        <v>6</v>
      </c>
      <c r="Y37" s="117">
        <v>15</v>
      </c>
      <c r="Z37" s="117">
        <v>16</v>
      </c>
      <c r="AA37" s="117">
        <v>2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21</v>
      </c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</row>
    <row r="38" spans="1:82" s="123" customFormat="1" ht="18" customHeight="1">
      <c r="A38" s="122" t="s">
        <v>673</v>
      </c>
      <c r="B38" s="115">
        <f t="shared" si="2"/>
        <v>30</v>
      </c>
      <c r="C38" s="116"/>
      <c r="D38" s="117">
        <v>0</v>
      </c>
      <c r="E38" s="117">
        <v>1</v>
      </c>
      <c r="F38" s="117">
        <v>0</v>
      </c>
      <c r="G38" s="116"/>
      <c r="H38" s="118">
        <v>0</v>
      </c>
      <c r="I38" s="116"/>
      <c r="J38" s="117">
        <f t="shared" si="3"/>
        <v>26</v>
      </c>
      <c r="K38" s="116">
        <f>SUM(M38+O38+Q38+S38+W38+U38)</f>
        <v>0</v>
      </c>
      <c r="L38" s="117">
        <v>0</v>
      </c>
      <c r="M38" s="116"/>
      <c r="N38" s="117">
        <v>0</v>
      </c>
      <c r="O38" s="116"/>
      <c r="P38" s="118">
        <v>0</v>
      </c>
      <c r="Q38" s="116"/>
      <c r="R38" s="117">
        <v>0</v>
      </c>
      <c r="S38" s="116"/>
      <c r="T38" s="118">
        <v>0</v>
      </c>
      <c r="U38" s="116"/>
      <c r="V38" s="117">
        <v>1</v>
      </c>
      <c r="W38" s="116"/>
      <c r="X38" s="117">
        <v>4</v>
      </c>
      <c r="Y38" s="117">
        <v>8</v>
      </c>
      <c r="Z38" s="117">
        <v>12</v>
      </c>
      <c r="AA38" s="117">
        <v>1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3</v>
      </c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</row>
    <row r="39" spans="1:82" s="123" customFormat="1" ht="18" customHeight="1">
      <c r="A39" s="122" t="s">
        <v>674</v>
      </c>
      <c r="B39" s="115">
        <f t="shared" si="2"/>
        <v>53</v>
      </c>
      <c r="C39" s="116"/>
      <c r="D39" s="117">
        <v>0</v>
      </c>
      <c r="E39" s="117">
        <v>0</v>
      </c>
      <c r="F39" s="117">
        <v>0</v>
      </c>
      <c r="G39" s="116"/>
      <c r="H39" s="118">
        <v>0</v>
      </c>
      <c r="I39" s="116"/>
      <c r="J39" s="117">
        <f t="shared" si="3"/>
        <v>33</v>
      </c>
      <c r="K39" s="116"/>
      <c r="L39" s="117">
        <v>0</v>
      </c>
      <c r="M39" s="116"/>
      <c r="N39" s="117">
        <v>0</v>
      </c>
      <c r="O39" s="116"/>
      <c r="P39" s="118">
        <v>0</v>
      </c>
      <c r="Q39" s="116"/>
      <c r="R39" s="117">
        <v>0</v>
      </c>
      <c r="S39" s="116"/>
      <c r="T39" s="118">
        <v>0</v>
      </c>
      <c r="U39" s="116"/>
      <c r="V39" s="117">
        <v>1</v>
      </c>
      <c r="W39" s="116"/>
      <c r="X39" s="117">
        <v>5</v>
      </c>
      <c r="Y39" s="117">
        <v>10</v>
      </c>
      <c r="Z39" s="117">
        <v>12</v>
      </c>
      <c r="AA39" s="117">
        <v>5</v>
      </c>
      <c r="AB39" s="117">
        <v>0</v>
      </c>
      <c r="AC39" s="117">
        <v>0</v>
      </c>
      <c r="AD39" s="117">
        <v>2</v>
      </c>
      <c r="AE39" s="117">
        <v>0</v>
      </c>
      <c r="AF39" s="117">
        <v>0</v>
      </c>
      <c r="AG39" s="117">
        <v>18</v>
      </c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</row>
    <row r="40" spans="1:82" s="123" customFormat="1" ht="18" customHeight="1">
      <c r="A40" s="122" t="s">
        <v>675</v>
      </c>
      <c r="B40" s="115">
        <f t="shared" si="2"/>
        <v>56</v>
      </c>
      <c r="C40" s="116"/>
      <c r="D40" s="117">
        <v>0</v>
      </c>
      <c r="E40" s="117">
        <v>1</v>
      </c>
      <c r="F40" s="117">
        <v>0</v>
      </c>
      <c r="G40" s="116"/>
      <c r="H40" s="118">
        <v>0</v>
      </c>
      <c r="I40" s="116"/>
      <c r="J40" s="117">
        <f t="shared" si="3"/>
        <v>29</v>
      </c>
      <c r="K40" s="116">
        <f>SUM(M40+O40+Q40+S40+W40+U40)</f>
        <v>0</v>
      </c>
      <c r="L40" s="117">
        <v>0</v>
      </c>
      <c r="M40" s="116"/>
      <c r="N40" s="117">
        <v>0</v>
      </c>
      <c r="O40" s="116"/>
      <c r="P40" s="118">
        <v>0</v>
      </c>
      <c r="Q40" s="116"/>
      <c r="R40" s="117">
        <v>0</v>
      </c>
      <c r="S40" s="116"/>
      <c r="T40" s="118">
        <v>0</v>
      </c>
      <c r="U40" s="116"/>
      <c r="V40" s="117">
        <v>1</v>
      </c>
      <c r="W40" s="116"/>
      <c r="X40" s="117">
        <v>6</v>
      </c>
      <c r="Y40" s="117">
        <v>10</v>
      </c>
      <c r="Z40" s="117">
        <v>11</v>
      </c>
      <c r="AA40" s="117">
        <v>1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>
        <v>26</v>
      </c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</row>
    <row r="41" spans="1:82" s="123" customFormat="1" ht="18" customHeight="1">
      <c r="A41" s="122" t="s">
        <v>676</v>
      </c>
      <c r="B41" s="115">
        <f t="shared" si="2"/>
        <v>40</v>
      </c>
      <c r="C41" s="116"/>
      <c r="D41" s="117">
        <v>0</v>
      </c>
      <c r="E41" s="117">
        <v>0</v>
      </c>
      <c r="F41" s="117">
        <v>0</v>
      </c>
      <c r="G41" s="116"/>
      <c r="H41" s="118">
        <v>0</v>
      </c>
      <c r="I41" s="116"/>
      <c r="J41" s="117">
        <f t="shared" si="3"/>
        <v>38</v>
      </c>
      <c r="K41" s="116">
        <f>SUM(M41+O41+Q41+S41+W41+U41)</f>
        <v>0</v>
      </c>
      <c r="L41" s="117">
        <v>0</v>
      </c>
      <c r="M41" s="116"/>
      <c r="N41" s="117">
        <v>0</v>
      </c>
      <c r="O41" s="116"/>
      <c r="P41" s="118">
        <v>0</v>
      </c>
      <c r="Q41" s="116"/>
      <c r="R41" s="117">
        <v>0</v>
      </c>
      <c r="S41" s="116"/>
      <c r="T41" s="118">
        <v>0</v>
      </c>
      <c r="U41" s="116"/>
      <c r="V41" s="117">
        <v>1</v>
      </c>
      <c r="W41" s="116"/>
      <c r="X41" s="117">
        <v>6</v>
      </c>
      <c r="Y41" s="117">
        <v>15</v>
      </c>
      <c r="Z41" s="117">
        <v>16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2</v>
      </c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</row>
    <row r="42" spans="1:82" s="123" customFormat="1" ht="18" customHeight="1">
      <c r="A42" s="122" t="s">
        <v>677</v>
      </c>
      <c r="B42" s="115">
        <f t="shared" si="2"/>
        <v>79</v>
      </c>
      <c r="C42" s="116">
        <f t="shared" si="4"/>
        <v>0</v>
      </c>
      <c r="D42" s="117">
        <f aca="true" t="shared" si="14" ref="D42:I42">SUM(D43:D46)</f>
        <v>0</v>
      </c>
      <c r="E42" s="117">
        <f t="shared" si="14"/>
        <v>2</v>
      </c>
      <c r="F42" s="117">
        <f t="shared" si="14"/>
        <v>0</v>
      </c>
      <c r="G42" s="124">
        <f t="shared" si="14"/>
        <v>0</v>
      </c>
      <c r="H42" s="117">
        <f t="shared" si="14"/>
        <v>0</v>
      </c>
      <c r="I42" s="124">
        <f t="shared" si="14"/>
        <v>0</v>
      </c>
      <c r="J42" s="117">
        <f t="shared" si="3"/>
        <v>73</v>
      </c>
      <c r="K42" s="116">
        <f>SUM(M42+O42+Q42+S42+W42+U42)</f>
        <v>0</v>
      </c>
      <c r="L42" s="117">
        <f aca="true" t="shared" si="15" ref="L42:AG42">SUM(L43:L46)</f>
        <v>0</v>
      </c>
      <c r="M42" s="124">
        <f t="shared" si="15"/>
        <v>0</v>
      </c>
      <c r="N42" s="117">
        <f t="shared" si="15"/>
        <v>0</v>
      </c>
      <c r="O42" s="124">
        <f t="shared" si="15"/>
        <v>0</v>
      </c>
      <c r="P42" s="117">
        <f t="shared" si="15"/>
        <v>0</v>
      </c>
      <c r="Q42" s="124">
        <f t="shared" si="15"/>
        <v>0</v>
      </c>
      <c r="R42" s="117">
        <f t="shared" si="15"/>
        <v>1</v>
      </c>
      <c r="S42" s="116">
        <f t="shared" si="15"/>
        <v>0</v>
      </c>
      <c r="T42" s="117">
        <f t="shared" si="15"/>
        <v>0</v>
      </c>
      <c r="U42" s="116">
        <f t="shared" si="15"/>
        <v>0</v>
      </c>
      <c r="V42" s="117">
        <f t="shared" si="15"/>
        <v>4</v>
      </c>
      <c r="W42" s="124">
        <f t="shared" si="15"/>
        <v>0</v>
      </c>
      <c r="X42" s="117">
        <f t="shared" si="15"/>
        <v>13</v>
      </c>
      <c r="Y42" s="117">
        <f t="shared" si="15"/>
        <v>26</v>
      </c>
      <c r="Z42" s="117">
        <f t="shared" si="15"/>
        <v>27</v>
      </c>
      <c r="AA42" s="117">
        <f t="shared" si="15"/>
        <v>2</v>
      </c>
      <c r="AB42" s="117">
        <f t="shared" si="15"/>
        <v>0</v>
      </c>
      <c r="AC42" s="117">
        <f t="shared" si="15"/>
        <v>0</v>
      </c>
      <c r="AD42" s="117">
        <f t="shared" si="15"/>
        <v>2</v>
      </c>
      <c r="AE42" s="117">
        <f t="shared" si="15"/>
        <v>0</v>
      </c>
      <c r="AF42" s="117">
        <f t="shared" si="15"/>
        <v>0</v>
      </c>
      <c r="AG42" s="117">
        <f t="shared" si="15"/>
        <v>2</v>
      </c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</row>
    <row r="43" spans="1:82" s="123" customFormat="1" ht="19.5" customHeight="1">
      <c r="A43" s="122" t="s">
        <v>678</v>
      </c>
      <c r="B43" s="115">
        <f t="shared" si="2"/>
        <v>21</v>
      </c>
      <c r="C43" s="116"/>
      <c r="D43" s="117">
        <v>0</v>
      </c>
      <c r="E43" s="117">
        <v>1</v>
      </c>
      <c r="F43" s="117">
        <v>0</v>
      </c>
      <c r="G43" s="116"/>
      <c r="H43" s="118">
        <v>0</v>
      </c>
      <c r="I43" s="116"/>
      <c r="J43" s="117">
        <f t="shared" si="3"/>
        <v>19</v>
      </c>
      <c r="K43" s="116">
        <f>SUM(M43+O43+Q43+S43+W43+U43)</f>
        <v>0</v>
      </c>
      <c r="L43" s="117">
        <v>0</v>
      </c>
      <c r="M43" s="116"/>
      <c r="N43" s="117">
        <v>0</v>
      </c>
      <c r="O43" s="116"/>
      <c r="P43" s="118">
        <v>0</v>
      </c>
      <c r="Q43" s="116"/>
      <c r="R43" s="117">
        <v>1</v>
      </c>
      <c r="S43" s="116"/>
      <c r="T43" s="118">
        <v>0</v>
      </c>
      <c r="U43" s="116"/>
      <c r="V43" s="117">
        <v>1</v>
      </c>
      <c r="W43" s="116"/>
      <c r="X43" s="117">
        <v>3</v>
      </c>
      <c r="Y43" s="117">
        <v>10</v>
      </c>
      <c r="Z43" s="117">
        <v>4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1</v>
      </c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</row>
    <row r="44" spans="1:82" s="123" customFormat="1" ht="19.5" customHeight="1">
      <c r="A44" s="122" t="s">
        <v>679</v>
      </c>
      <c r="B44" s="115">
        <f t="shared" si="2"/>
        <v>15</v>
      </c>
      <c r="C44" s="116"/>
      <c r="D44" s="117">
        <v>0</v>
      </c>
      <c r="E44" s="117">
        <v>0</v>
      </c>
      <c r="F44" s="117">
        <v>0</v>
      </c>
      <c r="G44" s="116"/>
      <c r="H44" s="118">
        <v>0</v>
      </c>
      <c r="I44" s="116"/>
      <c r="J44" s="117">
        <f t="shared" si="3"/>
        <v>15</v>
      </c>
      <c r="K44" s="116">
        <f aca="true" t="shared" si="16" ref="K44:K50">SUM(M44+O44+Q44+S44+W44+U44)</f>
        <v>0</v>
      </c>
      <c r="L44" s="117">
        <v>0</v>
      </c>
      <c r="M44" s="116"/>
      <c r="N44" s="117">
        <v>0</v>
      </c>
      <c r="O44" s="116"/>
      <c r="P44" s="118">
        <v>0</v>
      </c>
      <c r="Q44" s="116"/>
      <c r="R44" s="117">
        <v>0</v>
      </c>
      <c r="S44" s="116"/>
      <c r="T44" s="118">
        <v>0</v>
      </c>
      <c r="U44" s="116"/>
      <c r="V44" s="117">
        <v>1</v>
      </c>
      <c r="W44" s="116"/>
      <c r="X44" s="117">
        <v>3</v>
      </c>
      <c r="Y44" s="117">
        <v>6</v>
      </c>
      <c r="Z44" s="117">
        <v>4</v>
      </c>
      <c r="AA44" s="117">
        <v>1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</row>
    <row r="45" spans="1:82" s="123" customFormat="1" ht="18" customHeight="1">
      <c r="A45" s="122" t="s">
        <v>680</v>
      </c>
      <c r="B45" s="115">
        <f t="shared" si="2"/>
        <v>18</v>
      </c>
      <c r="C45" s="116"/>
      <c r="D45" s="117">
        <v>0</v>
      </c>
      <c r="E45" s="117">
        <v>0</v>
      </c>
      <c r="F45" s="117">
        <v>0</v>
      </c>
      <c r="G45" s="116"/>
      <c r="H45" s="118">
        <v>0</v>
      </c>
      <c r="I45" s="116"/>
      <c r="J45" s="117">
        <f t="shared" si="3"/>
        <v>18</v>
      </c>
      <c r="K45" s="116">
        <f t="shared" si="16"/>
        <v>0</v>
      </c>
      <c r="L45" s="117">
        <v>0</v>
      </c>
      <c r="M45" s="116"/>
      <c r="N45" s="117">
        <v>0</v>
      </c>
      <c r="O45" s="116"/>
      <c r="P45" s="118">
        <v>0</v>
      </c>
      <c r="Q45" s="116"/>
      <c r="R45" s="117">
        <v>0</v>
      </c>
      <c r="S45" s="116"/>
      <c r="T45" s="118">
        <v>0</v>
      </c>
      <c r="U45" s="116"/>
      <c r="V45" s="117">
        <v>1</v>
      </c>
      <c r="W45" s="116"/>
      <c r="X45" s="117">
        <v>3</v>
      </c>
      <c r="Y45" s="117">
        <v>6</v>
      </c>
      <c r="Z45" s="117">
        <v>7</v>
      </c>
      <c r="AA45" s="117">
        <v>1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</row>
    <row r="46" spans="1:82" s="123" customFormat="1" ht="18" customHeight="1">
      <c r="A46" s="122" t="s">
        <v>681</v>
      </c>
      <c r="B46" s="115">
        <f t="shared" si="2"/>
        <v>25</v>
      </c>
      <c r="C46" s="116"/>
      <c r="D46" s="117">
        <v>0</v>
      </c>
      <c r="E46" s="117">
        <v>1</v>
      </c>
      <c r="F46" s="117">
        <v>0</v>
      </c>
      <c r="G46" s="116"/>
      <c r="H46" s="118">
        <v>0</v>
      </c>
      <c r="I46" s="116"/>
      <c r="J46" s="117">
        <f t="shared" si="3"/>
        <v>21</v>
      </c>
      <c r="K46" s="116">
        <f t="shared" si="16"/>
        <v>0</v>
      </c>
      <c r="L46" s="117">
        <v>0</v>
      </c>
      <c r="M46" s="116"/>
      <c r="N46" s="117">
        <v>0</v>
      </c>
      <c r="O46" s="116"/>
      <c r="P46" s="118">
        <v>0</v>
      </c>
      <c r="Q46" s="116"/>
      <c r="R46" s="117">
        <v>0</v>
      </c>
      <c r="S46" s="116"/>
      <c r="T46" s="118">
        <v>0</v>
      </c>
      <c r="U46" s="116"/>
      <c r="V46" s="117">
        <v>1</v>
      </c>
      <c r="W46" s="116"/>
      <c r="X46" s="117">
        <v>4</v>
      </c>
      <c r="Y46" s="117">
        <v>4</v>
      </c>
      <c r="Z46" s="117">
        <v>12</v>
      </c>
      <c r="AA46" s="117">
        <v>0</v>
      </c>
      <c r="AB46" s="117">
        <v>0</v>
      </c>
      <c r="AC46" s="117">
        <v>0</v>
      </c>
      <c r="AD46" s="117">
        <v>2</v>
      </c>
      <c r="AE46" s="117">
        <v>0</v>
      </c>
      <c r="AF46" s="117">
        <v>0</v>
      </c>
      <c r="AG46" s="117">
        <v>1</v>
      </c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</row>
    <row r="47" spans="1:82" s="123" customFormat="1" ht="18" customHeight="1">
      <c r="A47" s="122" t="s">
        <v>682</v>
      </c>
      <c r="B47" s="115">
        <f t="shared" si="2"/>
        <v>115</v>
      </c>
      <c r="C47" s="116">
        <f t="shared" si="4"/>
        <v>0</v>
      </c>
      <c r="D47" s="117">
        <f aca="true" t="shared" si="17" ref="D47:I47">SUM(D48:D52)</f>
        <v>0</v>
      </c>
      <c r="E47" s="117">
        <f t="shared" si="17"/>
        <v>4</v>
      </c>
      <c r="F47" s="117">
        <f t="shared" si="17"/>
        <v>0</v>
      </c>
      <c r="G47" s="124">
        <f t="shared" si="17"/>
        <v>0</v>
      </c>
      <c r="H47" s="117">
        <f t="shared" si="17"/>
        <v>0</v>
      </c>
      <c r="I47" s="124">
        <f t="shared" si="17"/>
        <v>0</v>
      </c>
      <c r="J47" s="117">
        <f t="shared" si="3"/>
        <v>104</v>
      </c>
      <c r="K47" s="116">
        <f t="shared" si="16"/>
        <v>0</v>
      </c>
      <c r="L47" s="117">
        <f aca="true" t="shared" si="18" ref="L47:AG47">SUM(L48:L52)</f>
        <v>0</v>
      </c>
      <c r="M47" s="124">
        <f t="shared" si="18"/>
        <v>0</v>
      </c>
      <c r="N47" s="117">
        <f t="shared" si="18"/>
        <v>0</v>
      </c>
      <c r="O47" s="124">
        <f t="shared" si="18"/>
        <v>0</v>
      </c>
      <c r="P47" s="117">
        <f t="shared" si="18"/>
        <v>0</v>
      </c>
      <c r="Q47" s="124">
        <f t="shared" si="18"/>
        <v>0</v>
      </c>
      <c r="R47" s="117">
        <f t="shared" si="18"/>
        <v>0</v>
      </c>
      <c r="S47" s="116">
        <f t="shared" si="18"/>
        <v>0</v>
      </c>
      <c r="T47" s="117">
        <f t="shared" si="18"/>
        <v>0</v>
      </c>
      <c r="U47" s="116">
        <f t="shared" si="18"/>
        <v>0</v>
      </c>
      <c r="V47" s="117">
        <f t="shared" si="18"/>
        <v>5</v>
      </c>
      <c r="W47" s="124">
        <f t="shared" si="18"/>
        <v>0</v>
      </c>
      <c r="X47" s="117">
        <f t="shared" si="18"/>
        <v>20</v>
      </c>
      <c r="Y47" s="117">
        <f t="shared" si="18"/>
        <v>41</v>
      </c>
      <c r="Z47" s="117">
        <f t="shared" si="18"/>
        <v>37</v>
      </c>
      <c r="AA47" s="117">
        <f t="shared" si="18"/>
        <v>1</v>
      </c>
      <c r="AB47" s="117">
        <f t="shared" si="18"/>
        <v>0</v>
      </c>
      <c r="AC47" s="117">
        <f t="shared" si="18"/>
        <v>0</v>
      </c>
      <c r="AD47" s="117">
        <f t="shared" si="18"/>
        <v>0</v>
      </c>
      <c r="AE47" s="117">
        <f t="shared" si="18"/>
        <v>0</v>
      </c>
      <c r="AF47" s="117">
        <f t="shared" si="18"/>
        <v>0</v>
      </c>
      <c r="AG47" s="117">
        <f t="shared" si="18"/>
        <v>7</v>
      </c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</row>
    <row r="48" spans="1:82" s="123" customFormat="1" ht="18" customHeight="1">
      <c r="A48" s="122" t="s">
        <v>683</v>
      </c>
      <c r="B48" s="115">
        <f t="shared" si="2"/>
        <v>26</v>
      </c>
      <c r="C48" s="116"/>
      <c r="D48" s="117">
        <v>0</v>
      </c>
      <c r="E48" s="117">
        <v>1</v>
      </c>
      <c r="F48" s="117">
        <v>0</v>
      </c>
      <c r="G48" s="116"/>
      <c r="H48" s="118">
        <v>0</v>
      </c>
      <c r="I48" s="116"/>
      <c r="J48" s="117">
        <f t="shared" si="3"/>
        <v>22</v>
      </c>
      <c r="K48" s="116">
        <f t="shared" si="16"/>
        <v>0</v>
      </c>
      <c r="L48" s="117">
        <v>0</v>
      </c>
      <c r="M48" s="116"/>
      <c r="N48" s="117">
        <v>0</v>
      </c>
      <c r="O48" s="116"/>
      <c r="P48" s="118">
        <v>0</v>
      </c>
      <c r="Q48" s="116"/>
      <c r="R48" s="117">
        <v>0</v>
      </c>
      <c r="S48" s="116"/>
      <c r="T48" s="118">
        <v>0</v>
      </c>
      <c r="U48" s="116"/>
      <c r="V48" s="117">
        <v>1</v>
      </c>
      <c r="W48" s="116"/>
      <c r="X48" s="117">
        <v>4</v>
      </c>
      <c r="Y48" s="117">
        <v>8</v>
      </c>
      <c r="Z48" s="117">
        <v>9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3</v>
      </c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</row>
    <row r="49" spans="1:82" s="123" customFormat="1" ht="18" customHeight="1">
      <c r="A49" s="122" t="s">
        <v>684</v>
      </c>
      <c r="B49" s="115">
        <f t="shared" si="2"/>
        <v>23</v>
      </c>
      <c r="C49" s="116"/>
      <c r="D49" s="117">
        <v>0</v>
      </c>
      <c r="E49" s="117">
        <v>0</v>
      </c>
      <c r="F49" s="117">
        <v>0</v>
      </c>
      <c r="G49" s="116"/>
      <c r="H49" s="118">
        <v>0</v>
      </c>
      <c r="I49" s="116"/>
      <c r="J49" s="117">
        <f t="shared" si="3"/>
        <v>22</v>
      </c>
      <c r="K49" s="116">
        <f t="shared" si="16"/>
        <v>0</v>
      </c>
      <c r="L49" s="117">
        <v>0</v>
      </c>
      <c r="M49" s="116"/>
      <c r="N49" s="117">
        <v>0</v>
      </c>
      <c r="O49" s="116"/>
      <c r="P49" s="118">
        <v>0</v>
      </c>
      <c r="Q49" s="116"/>
      <c r="R49" s="117">
        <v>0</v>
      </c>
      <c r="S49" s="116"/>
      <c r="T49" s="118">
        <v>0</v>
      </c>
      <c r="U49" s="116"/>
      <c r="V49" s="117">
        <v>1</v>
      </c>
      <c r="W49" s="116"/>
      <c r="X49" s="117">
        <v>4</v>
      </c>
      <c r="Y49" s="117">
        <v>8</v>
      </c>
      <c r="Z49" s="117">
        <v>9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1</v>
      </c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</row>
    <row r="50" spans="1:82" s="123" customFormat="1" ht="18" customHeight="1">
      <c r="A50" s="122" t="s">
        <v>685</v>
      </c>
      <c r="B50" s="115">
        <f t="shared" si="2"/>
        <v>25</v>
      </c>
      <c r="C50" s="116"/>
      <c r="D50" s="117">
        <v>0</v>
      </c>
      <c r="E50" s="117">
        <v>1</v>
      </c>
      <c r="F50" s="117">
        <v>0</v>
      </c>
      <c r="G50" s="116"/>
      <c r="H50" s="118">
        <v>0</v>
      </c>
      <c r="I50" s="116"/>
      <c r="J50" s="117">
        <f t="shared" si="3"/>
        <v>23</v>
      </c>
      <c r="K50" s="116">
        <f t="shared" si="16"/>
        <v>0</v>
      </c>
      <c r="L50" s="117">
        <v>0</v>
      </c>
      <c r="M50" s="116"/>
      <c r="N50" s="117">
        <v>0</v>
      </c>
      <c r="O50" s="116"/>
      <c r="P50" s="118">
        <v>0</v>
      </c>
      <c r="Q50" s="116"/>
      <c r="R50" s="117">
        <v>0</v>
      </c>
      <c r="S50" s="116"/>
      <c r="T50" s="118">
        <v>0</v>
      </c>
      <c r="U50" s="116"/>
      <c r="V50" s="117">
        <v>1</v>
      </c>
      <c r="W50" s="116"/>
      <c r="X50" s="117">
        <v>4</v>
      </c>
      <c r="Y50" s="117">
        <v>9</v>
      </c>
      <c r="Z50" s="117">
        <v>9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1</v>
      </c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</row>
    <row r="51" spans="1:82" s="123" customFormat="1" ht="18" customHeight="1">
      <c r="A51" s="122" t="s">
        <v>686</v>
      </c>
      <c r="B51" s="115">
        <f t="shared" si="2"/>
        <v>24</v>
      </c>
      <c r="C51" s="116"/>
      <c r="D51" s="117">
        <v>0</v>
      </c>
      <c r="E51" s="117">
        <v>0</v>
      </c>
      <c r="F51" s="117">
        <v>0</v>
      </c>
      <c r="G51" s="116"/>
      <c r="H51" s="118">
        <v>0</v>
      </c>
      <c r="I51" s="116"/>
      <c r="J51" s="117">
        <f t="shared" si="3"/>
        <v>23</v>
      </c>
      <c r="K51" s="116"/>
      <c r="L51" s="117">
        <v>0</v>
      </c>
      <c r="M51" s="116"/>
      <c r="N51" s="117">
        <v>0</v>
      </c>
      <c r="O51" s="116"/>
      <c r="P51" s="118">
        <v>0</v>
      </c>
      <c r="Q51" s="116"/>
      <c r="R51" s="117">
        <v>0</v>
      </c>
      <c r="S51" s="116"/>
      <c r="T51" s="118">
        <v>0</v>
      </c>
      <c r="U51" s="116"/>
      <c r="V51" s="117">
        <v>1</v>
      </c>
      <c r="W51" s="116"/>
      <c r="X51" s="117">
        <v>5</v>
      </c>
      <c r="Y51" s="117">
        <v>10</v>
      </c>
      <c r="Z51" s="117">
        <v>6</v>
      </c>
      <c r="AA51" s="117">
        <v>1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1</v>
      </c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</row>
    <row r="52" spans="1:82" s="123" customFormat="1" ht="18" customHeight="1">
      <c r="A52" s="122" t="s">
        <v>687</v>
      </c>
      <c r="B52" s="115">
        <f t="shared" si="2"/>
        <v>17</v>
      </c>
      <c r="C52" s="116"/>
      <c r="D52" s="117">
        <v>0</v>
      </c>
      <c r="E52" s="117">
        <v>2</v>
      </c>
      <c r="F52" s="117">
        <v>0</v>
      </c>
      <c r="G52" s="116"/>
      <c r="H52" s="118">
        <v>0</v>
      </c>
      <c r="I52" s="116"/>
      <c r="J52" s="117">
        <f t="shared" si="3"/>
        <v>14</v>
      </c>
      <c r="K52" s="116">
        <f aca="true" t="shared" si="19" ref="K52:K72">SUM(M52+O52+Q52+S52+W52+U52)</f>
        <v>0</v>
      </c>
      <c r="L52" s="117">
        <v>0</v>
      </c>
      <c r="M52" s="116"/>
      <c r="N52" s="117">
        <v>0</v>
      </c>
      <c r="O52" s="116"/>
      <c r="P52" s="118">
        <v>0</v>
      </c>
      <c r="Q52" s="116"/>
      <c r="R52" s="117">
        <v>0</v>
      </c>
      <c r="S52" s="116"/>
      <c r="T52" s="118">
        <v>0</v>
      </c>
      <c r="U52" s="116"/>
      <c r="V52" s="117">
        <v>1</v>
      </c>
      <c r="W52" s="116"/>
      <c r="X52" s="117">
        <v>3</v>
      </c>
      <c r="Y52" s="117">
        <v>6</v>
      </c>
      <c r="Z52" s="117">
        <v>4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1</v>
      </c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</row>
    <row r="53" spans="1:82" s="123" customFormat="1" ht="18" customHeight="1">
      <c r="A53" s="122" t="s">
        <v>688</v>
      </c>
      <c r="B53" s="115">
        <f t="shared" si="2"/>
        <v>107</v>
      </c>
      <c r="C53" s="116">
        <f t="shared" si="4"/>
        <v>0</v>
      </c>
      <c r="D53" s="117">
        <f aca="true" t="shared" si="20" ref="D53:I53">SUM(D54:D57)</f>
        <v>0</v>
      </c>
      <c r="E53" s="117">
        <f t="shared" si="20"/>
        <v>0</v>
      </c>
      <c r="F53" s="117">
        <f t="shared" si="20"/>
        <v>0</v>
      </c>
      <c r="G53" s="124">
        <f t="shared" si="20"/>
        <v>0</v>
      </c>
      <c r="H53" s="117">
        <f t="shared" si="20"/>
        <v>0</v>
      </c>
      <c r="I53" s="124">
        <f t="shared" si="20"/>
        <v>0</v>
      </c>
      <c r="J53" s="117">
        <f t="shared" si="3"/>
        <v>100</v>
      </c>
      <c r="K53" s="116">
        <f t="shared" si="19"/>
        <v>0</v>
      </c>
      <c r="L53" s="117">
        <f aca="true" t="shared" si="21" ref="L53:AG53">SUM(L54:L57)</f>
        <v>0</v>
      </c>
      <c r="M53" s="124">
        <f t="shared" si="21"/>
        <v>0</v>
      </c>
      <c r="N53" s="117">
        <f t="shared" si="21"/>
        <v>0</v>
      </c>
      <c r="O53" s="124">
        <f t="shared" si="21"/>
        <v>0</v>
      </c>
      <c r="P53" s="117">
        <f t="shared" si="21"/>
        <v>0</v>
      </c>
      <c r="Q53" s="124">
        <f t="shared" si="21"/>
        <v>0</v>
      </c>
      <c r="R53" s="117">
        <f t="shared" si="21"/>
        <v>1</v>
      </c>
      <c r="S53" s="116">
        <f t="shared" si="21"/>
        <v>0</v>
      </c>
      <c r="T53" s="117">
        <f t="shared" si="21"/>
        <v>0</v>
      </c>
      <c r="U53" s="116">
        <f t="shared" si="21"/>
        <v>0</v>
      </c>
      <c r="V53" s="117">
        <f t="shared" si="21"/>
        <v>4</v>
      </c>
      <c r="W53" s="124">
        <f t="shared" si="21"/>
        <v>0</v>
      </c>
      <c r="X53" s="117">
        <f t="shared" si="21"/>
        <v>18</v>
      </c>
      <c r="Y53" s="117">
        <f t="shared" si="21"/>
        <v>42</v>
      </c>
      <c r="Z53" s="117">
        <f t="shared" si="21"/>
        <v>32</v>
      </c>
      <c r="AA53" s="117">
        <f t="shared" si="21"/>
        <v>3</v>
      </c>
      <c r="AB53" s="117">
        <f t="shared" si="21"/>
        <v>0</v>
      </c>
      <c r="AC53" s="117">
        <f t="shared" si="21"/>
        <v>0</v>
      </c>
      <c r="AD53" s="117">
        <f t="shared" si="21"/>
        <v>0</v>
      </c>
      <c r="AE53" s="117">
        <f t="shared" si="21"/>
        <v>0</v>
      </c>
      <c r="AF53" s="117">
        <f t="shared" si="21"/>
        <v>0</v>
      </c>
      <c r="AG53" s="117">
        <f t="shared" si="21"/>
        <v>7</v>
      </c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</row>
    <row r="54" spans="1:82" s="123" customFormat="1" ht="18" customHeight="1">
      <c r="A54" s="122" t="s">
        <v>689</v>
      </c>
      <c r="B54" s="115">
        <f t="shared" si="2"/>
        <v>33</v>
      </c>
      <c r="C54" s="116">
        <f t="shared" si="4"/>
        <v>0</v>
      </c>
      <c r="D54" s="117">
        <v>0</v>
      </c>
      <c r="E54" s="117">
        <v>0</v>
      </c>
      <c r="F54" s="117">
        <v>0</v>
      </c>
      <c r="G54" s="124"/>
      <c r="H54" s="117">
        <v>0</v>
      </c>
      <c r="I54" s="124"/>
      <c r="J54" s="117">
        <f t="shared" si="3"/>
        <v>26</v>
      </c>
      <c r="K54" s="116">
        <f t="shared" si="19"/>
        <v>0</v>
      </c>
      <c r="L54" s="117">
        <v>0</v>
      </c>
      <c r="M54" s="124"/>
      <c r="N54" s="117">
        <v>0</v>
      </c>
      <c r="O54" s="124"/>
      <c r="P54" s="117">
        <v>0</v>
      </c>
      <c r="Q54" s="124"/>
      <c r="R54" s="117">
        <v>1</v>
      </c>
      <c r="S54" s="116"/>
      <c r="T54" s="117">
        <v>0</v>
      </c>
      <c r="U54" s="116"/>
      <c r="V54" s="117">
        <v>1</v>
      </c>
      <c r="W54" s="124"/>
      <c r="X54" s="117">
        <v>5</v>
      </c>
      <c r="Y54" s="117">
        <v>12</v>
      </c>
      <c r="Z54" s="117">
        <v>7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7</v>
      </c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</row>
    <row r="55" spans="1:82" s="123" customFormat="1" ht="18" customHeight="1">
      <c r="A55" s="122" t="s">
        <v>690</v>
      </c>
      <c r="B55" s="115">
        <f t="shared" si="2"/>
        <v>19</v>
      </c>
      <c r="C55" s="116">
        <f t="shared" si="4"/>
        <v>0</v>
      </c>
      <c r="D55" s="117">
        <v>0</v>
      </c>
      <c r="E55" s="117">
        <v>0</v>
      </c>
      <c r="F55" s="117">
        <v>0</v>
      </c>
      <c r="G55" s="124"/>
      <c r="H55" s="117">
        <v>0</v>
      </c>
      <c r="I55" s="124"/>
      <c r="J55" s="117">
        <f t="shared" si="3"/>
        <v>19</v>
      </c>
      <c r="K55" s="116">
        <f t="shared" si="19"/>
        <v>0</v>
      </c>
      <c r="L55" s="117">
        <v>0</v>
      </c>
      <c r="M55" s="124"/>
      <c r="N55" s="117">
        <v>0</v>
      </c>
      <c r="O55" s="124"/>
      <c r="P55" s="117">
        <v>0</v>
      </c>
      <c r="Q55" s="124"/>
      <c r="R55" s="117">
        <v>0</v>
      </c>
      <c r="S55" s="116"/>
      <c r="T55" s="117">
        <v>0</v>
      </c>
      <c r="U55" s="116"/>
      <c r="V55" s="117">
        <v>1</v>
      </c>
      <c r="W55" s="124"/>
      <c r="X55" s="117">
        <v>4</v>
      </c>
      <c r="Y55" s="117">
        <v>6</v>
      </c>
      <c r="Z55" s="117">
        <v>7</v>
      </c>
      <c r="AA55" s="117">
        <v>1</v>
      </c>
      <c r="AB55" s="117">
        <v>0</v>
      </c>
      <c r="AC55" s="117">
        <v>0</v>
      </c>
      <c r="AD55" s="117">
        <v>0</v>
      </c>
      <c r="AE55" s="117">
        <v>0</v>
      </c>
      <c r="AF55" s="117">
        <v>0</v>
      </c>
      <c r="AG55" s="117">
        <v>0</v>
      </c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</row>
    <row r="56" spans="1:82" s="123" customFormat="1" ht="18" customHeight="1">
      <c r="A56" s="122" t="s">
        <v>691</v>
      </c>
      <c r="B56" s="115">
        <f t="shared" si="2"/>
        <v>28</v>
      </c>
      <c r="C56" s="116">
        <f t="shared" si="4"/>
        <v>0</v>
      </c>
      <c r="D56" s="117">
        <v>0</v>
      </c>
      <c r="E56" s="117">
        <v>0</v>
      </c>
      <c r="F56" s="117">
        <v>0</v>
      </c>
      <c r="G56" s="124"/>
      <c r="H56" s="117">
        <v>0</v>
      </c>
      <c r="I56" s="124"/>
      <c r="J56" s="117">
        <f t="shared" si="3"/>
        <v>28</v>
      </c>
      <c r="K56" s="116">
        <f t="shared" si="19"/>
        <v>0</v>
      </c>
      <c r="L56" s="117">
        <v>0</v>
      </c>
      <c r="M56" s="124"/>
      <c r="N56" s="117">
        <v>0</v>
      </c>
      <c r="O56" s="124"/>
      <c r="P56" s="117">
        <v>0</v>
      </c>
      <c r="Q56" s="124"/>
      <c r="R56" s="117">
        <v>0</v>
      </c>
      <c r="S56" s="116"/>
      <c r="T56" s="117">
        <v>0</v>
      </c>
      <c r="U56" s="116"/>
      <c r="V56" s="117">
        <v>1</v>
      </c>
      <c r="W56" s="124"/>
      <c r="X56" s="117">
        <v>4</v>
      </c>
      <c r="Y56" s="117">
        <v>14</v>
      </c>
      <c r="Z56" s="117">
        <v>7</v>
      </c>
      <c r="AA56" s="117">
        <v>2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</row>
    <row r="57" spans="1:82" s="123" customFormat="1" ht="18" customHeight="1">
      <c r="A57" s="122" t="s">
        <v>692</v>
      </c>
      <c r="B57" s="115">
        <f t="shared" si="2"/>
        <v>27</v>
      </c>
      <c r="C57" s="116">
        <f t="shared" si="4"/>
        <v>0</v>
      </c>
      <c r="D57" s="117">
        <v>0</v>
      </c>
      <c r="E57" s="117">
        <v>0</v>
      </c>
      <c r="F57" s="117">
        <v>0</v>
      </c>
      <c r="G57" s="124"/>
      <c r="H57" s="117">
        <v>0</v>
      </c>
      <c r="I57" s="124"/>
      <c r="J57" s="117">
        <f t="shared" si="3"/>
        <v>27</v>
      </c>
      <c r="K57" s="116">
        <f t="shared" si="19"/>
        <v>0</v>
      </c>
      <c r="L57" s="117">
        <v>0</v>
      </c>
      <c r="M57" s="124"/>
      <c r="N57" s="117">
        <v>0</v>
      </c>
      <c r="O57" s="124"/>
      <c r="P57" s="117">
        <v>0</v>
      </c>
      <c r="Q57" s="124"/>
      <c r="R57" s="117">
        <v>0</v>
      </c>
      <c r="S57" s="116"/>
      <c r="T57" s="117">
        <v>0</v>
      </c>
      <c r="U57" s="116"/>
      <c r="V57" s="117">
        <v>1</v>
      </c>
      <c r="W57" s="124"/>
      <c r="X57" s="117">
        <v>5</v>
      </c>
      <c r="Y57" s="117">
        <v>10</v>
      </c>
      <c r="Z57" s="117">
        <v>11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</row>
    <row r="58" spans="1:82" s="123" customFormat="1" ht="18" customHeight="1">
      <c r="A58" s="122" t="s">
        <v>693</v>
      </c>
      <c r="B58" s="115">
        <f t="shared" si="2"/>
        <v>98</v>
      </c>
      <c r="C58" s="116">
        <f t="shared" si="4"/>
        <v>0</v>
      </c>
      <c r="D58" s="117">
        <f aca="true" t="shared" si="22" ref="D58:I58">SUM(D59:D63)</f>
        <v>0</v>
      </c>
      <c r="E58" s="117">
        <f t="shared" si="22"/>
        <v>1</v>
      </c>
      <c r="F58" s="117">
        <f t="shared" si="22"/>
        <v>0</v>
      </c>
      <c r="G58" s="124">
        <f t="shared" si="22"/>
        <v>0</v>
      </c>
      <c r="H58" s="117">
        <f t="shared" si="22"/>
        <v>0</v>
      </c>
      <c r="I58" s="124">
        <f t="shared" si="22"/>
        <v>0</v>
      </c>
      <c r="J58" s="117">
        <f t="shared" si="3"/>
        <v>94</v>
      </c>
      <c r="K58" s="116">
        <f t="shared" si="19"/>
        <v>0</v>
      </c>
      <c r="L58" s="117">
        <f aca="true" t="shared" si="23" ref="L58:AG58">SUM(L59:L63)</f>
        <v>0</v>
      </c>
      <c r="M58" s="124">
        <f t="shared" si="23"/>
        <v>0</v>
      </c>
      <c r="N58" s="117">
        <f t="shared" si="23"/>
        <v>0</v>
      </c>
      <c r="O58" s="124">
        <f t="shared" si="23"/>
        <v>0</v>
      </c>
      <c r="P58" s="117">
        <f t="shared" si="23"/>
        <v>0</v>
      </c>
      <c r="Q58" s="124">
        <f t="shared" si="23"/>
        <v>0</v>
      </c>
      <c r="R58" s="117">
        <f t="shared" si="23"/>
        <v>1</v>
      </c>
      <c r="S58" s="116">
        <f t="shared" si="23"/>
        <v>0</v>
      </c>
      <c r="T58" s="117">
        <f t="shared" si="23"/>
        <v>0</v>
      </c>
      <c r="U58" s="116">
        <f t="shared" si="23"/>
        <v>0</v>
      </c>
      <c r="V58" s="117">
        <f t="shared" si="23"/>
        <v>5</v>
      </c>
      <c r="W58" s="124">
        <f t="shared" si="23"/>
        <v>0</v>
      </c>
      <c r="X58" s="117">
        <f t="shared" si="23"/>
        <v>18</v>
      </c>
      <c r="Y58" s="117">
        <f t="shared" si="23"/>
        <v>34</v>
      </c>
      <c r="Z58" s="117">
        <f t="shared" si="23"/>
        <v>35</v>
      </c>
      <c r="AA58" s="117">
        <f t="shared" si="23"/>
        <v>1</v>
      </c>
      <c r="AB58" s="117">
        <f t="shared" si="23"/>
        <v>0</v>
      </c>
      <c r="AC58" s="117">
        <f t="shared" si="23"/>
        <v>0</v>
      </c>
      <c r="AD58" s="117">
        <f t="shared" si="23"/>
        <v>0</v>
      </c>
      <c r="AE58" s="117">
        <f t="shared" si="23"/>
        <v>0</v>
      </c>
      <c r="AF58" s="117">
        <f t="shared" si="23"/>
        <v>0</v>
      </c>
      <c r="AG58" s="117">
        <f t="shared" si="23"/>
        <v>3</v>
      </c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</row>
    <row r="59" spans="1:82" s="123" customFormat="1" ht="18" customHeight="1">
      <c r="A59" s="122" t="s">
        <v>694</v>
      </c>
      <c r="B59" s="115">
        <f t="shared" si="2"/>
        <v>24</v>
      </c>
      <c r="C59" s="116">
        <f t="shared" si="4"/>
        <v>0</v>
      </c>
      <c r="D59" s="117">
        <v>0</v>
      </c>
      <c r="E59" s="117">
        <v>0</v>
      </c>
      <c r="F59" s="117">
        <v>0</v>
      </c>
      <c r="G59" s="116"/>
      <c r="H59" s="118">
        <v>0</v>
      </c>
      <c r="I59" s="116"/>
      <c r="J59" s="117">
        <f t="shared" si="3"/>
        <v>23</v>
      </c>
      <c r="K59" s="116">
        <f t="shared" si="19"/>
        <v>0</v>
      </c>
      <c r="L59" s="117">
        <v>0</v>
      </c>
      <c r="M59" s="116"/>
      <c r="N59" s="117">
        <v>0</v>
      </c>
      <c r="O59" s="116"/>
      <c r="P59" s="118">
        <v>0</v>
      </c>
      <c r="Q59" s="116"/>
      <c r="R59" s="117">
        <v>1</v>
      </c>
      <c r="S59" s="116"/>
      <c r="T59" s="118">
        <v>0</v>
      </c>
      <c r="U59" s="116"/>
      <c r="V59" s="117">
        <v>1</v>
      </c>
      <c r="W59" s="116"/>
      <c r="X59" s="117">
        <v>4</v>
      </c>
      <c r="Y59" s="117">
        <v>10</v>
      </c>
      <c r="Z59" s="117">
        <v>7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1</v>
      </c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</row>
    <row r="60" spans="1:82" s="123" customFormat="1" ht="18" customHeight="1">
      <c r="A60" s="122" t="s">
        <v>695</v>
      </c>
      <c r="B60" s="115">
        <f t="shared" si="2"/>
        <v>19</v>
      </c>
      <c r="C60" s="116">
        <f t="shared" si="4"/>
        <v>0</v>
      </c>
      <c r="D60" s="117">
        <v>0</v>
      </c>
      <c r="E60" s="117">
        <v>0</v>
      </c>
      <c r="F60" s="117">
        <v>0</v>
      </c>
      <c r="G60" s="116"/>
      <c r="H60" s="118">
        <v>0</v>
      </c>
      <c r="I60" s="116"/>
      <c r="J60" s="117">
        <f t="shared" si="3"/>
        <v>18</v>
      </c>
      <c r="K60" s="116">
        <f t="shared" si="19"/>
        <v>0</v>
      </c>
      <c r="L60" s="117">
        <v>0</v>
      </c>
      <c r="M60" s="116"/>
      <c r="N60" s="117">
        <v>0</v>
      </c>
      <c r="O60" s="116"/>
      <c r="P60" s="118">
        <v>0</v>
      </c>
      <c r="Q60" s="116"/>
      <c r="R60" s="117">
        <v>0</v>
      </c>
      <c r="S60" s="116"/>
      <c r="T60" s="118">
        <v>0</v>
      </c>
      <c r="U60" s="116"/>
      <c r="V60" s="117">
        <v>1</v>
      </c>
      <c r="W60" s="116"/>
      <c r="X60" s="117">
        <v>4</v>
      </c>
      <c r="Y60" s="117">
        <v>6</v>
      </c>
      <c r="Z60" s="117">
        <v>7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1</v>
      </c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</row>
    <row r="61" spans="1:82" s="123" customFormat="1" ht="18" customHeight="1">
      <c r="A61" s="122" t="s">
        <v>696</v>
      </c>
      <c r="B61" s="115">
        <f t="shared" si="2"/>
        <v>22</v>
      </c>
      <c r="C61" s="116">
        <f t="shared" si="4"/>
        <v>0</v>
      </c>
      <c r="D61" s="117">
        <v>0</v>
      </c>
      <c r="E61" s="117">
        <v>0</v>
      </c>
      <c r="F61" s="117">
        <v>0</v>
      </c>
      <c r="G61" s="116"/>
      <c r="H61" s="118">
        <v>0</v>
      </c>
      <c r="I61" s="116"/>
      <c r="J61" s="117">
        <f t="shared" si="3"/>
        <v>21</v>
      </c>
      <c r="K61" s="116">
        <f t="shared" si="19"/>
        <v>0</v>
      </c>
      <c r="L61" s="117">
        <v>0</v>
      </c>
      <c r="M61" s="116"/>
      <c r="N61" s="117">
        <v>0</v>
      </c>
      <c r="O61" s="116"/>
      <c r="P61" s="118">
        <v>0</v>
      </c>
      <c r="Q61" s="116"/>
      <c r="R61" s="117">
        <v>0</v>
      </c>
      <c r="S61" s="116"/>
      <c r="T61" s="118">
        <v>0</v>
      </c>
      <c r="U61" s="116"/>
      <c r="V61" s="117">
        <v>1</v>
      </c>
      <c r="W61" s="116"/>
      <c r="X61" s="117">
        <v>4</v>
      </c>
      <c r="Y61" s="117">
        <v>5</v>
      </c>
      <c r="Z61" s="117">
        <v>10</v>
      </c>
      <c r="AA61" s="117">
        <v>1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1</v>
      </c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</row>
    <row r="62" spans="1:82" s="123" customFormat="1" ht="18" customHeight="1">
      <c r="A62" s="122" t="s">
        <v>697</v>
      </c>
      <c r="B62" s="115">
        <f t="shared" si="2"/>
        <v>21</v>
      </c>
      <c r="C62" s="116">
        <f t="shared" si="4"/>
        <v>0</v>
      </c>
      <c r="D62" s="117">
        <v>0</v>
      </c>
      <c r="E62" s="117">
        <v>1</v>
      </c>
      <c r="F62" s="117">
        <v>0</v>
      </c>
      <c r="G62" s="116"/>
      <c r="H62" s="118">
        <v>0</v>
      </c>
      <c r="I62" s="116"/>
      <c r="J62" s="117">
        <f t="shared" si="3"/>
        <v>20</v>
      </c>
      <c r="K62" s="116">
        <f t="shared" si="19"/>
        <v>0</v>
      </c>
      <c r="L62" s="117">
        <v>0</v>
      </c>
      <c r="M62" s="116"/>
      <c r="N62" s="117">
        <v>0</v>
      </c>
      <c r="O62" s="116"/>
      <c r="P62" s="118">
        <v>0</v>
      </c>
      <c r="Q62" s="116"/>
      <c r="R62" s="117">
        <v>0</v>
      </c>
      <c r="S62" s="116"/>
      <c r="T62" s="118">
        <v>0</v>
      </c>
      <c r="U62" s="116"/>
      <c r="V62" s="117">
        <v>1</v>
      </c>
      <c r="W62" s="116"/>
      <c r="X62" s="117">
        <v>4</v>
      </c>
      <c r="Y62" s="117">
        <v>8</v>
      </c>
      <c r="Z62" s="117">
        <v>7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17">
        <v>0</v>
      </c>
      <c r="AG62" s="117">
        <v>0</v>
      </c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</row>
    <row r="63" spans="1:82" s="123" customFormat="1" ht="18" customHeight="1">
      <c r="A63" s="122" t="s">
        <v>698</v>
      </c>
      <c r="B63" s="115">
        <f t="shared" si="2"/>
        <v>12</v>
      </c>
      <c r="C63" s="116">
        <f t="shared" si="4"/>
        <v>0</v>
      </c>
      <c r="D63" s="117">
        <v>0</v>
      </c>
      <c r="E63" s="117">
        <v>0</v>
      </c>
      <c r="F63" s="117">
        <v>0</v>
      </c>
      <c r="G63" s="116"/>
      <c r="H63" s="118">
        <v>0</v>
      </c>
      <c r="I63" s="116"/>
      <c r="J63" s="117">
        <f t="shared" si="3"/>
        <v>12</v>
      </c>
      <c r="K63" s="116">
        <f t="shared" si="19"/>
        <v>0</v>
      </c>
      <c r="L63" s="117">
        <v>0</v>
      </c>
      <c r="M63" s="116"/>
      <c r="N63" s="117">
        <v>0</v>
      </c>
      <c r="O63" s="116"/>
      <c r="P63" s="118">
        <v>0</v>
      </c>
      <c r="Q63" s="116"/>
      <c r="R63" s="117">
        <v>0</v>
      </c>
      <c r="S63" s="116"/>
      <c r="T63" s="118">
        <v>0</v>
      </c>
      <c r="U63" s="116"/>
      <c r="V63" s="117">
        <v>1</v>
      </c>
      <c r="W63" s="116"/>
      <c r="X63" s="117">
        <v>2</v>
      </c>
      <c r="Y63" s="117">
        <v>5</v>
      </c>
      <c r="Z63" s="117">
        <v>4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17">
        <v>0</v>
      </c>
      <c r="AG63" s="117">
        <v>0</v>
      </c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</row>
    <row r="64" spans="1:82" s="123" customFormat="1" ht="18" customHeight="1">
      <c r="A64" s="122" t="s">
        <v>699</v>
      </c>
      <c r="B64" s="115">
        <f t="shared" si="2"/>
        <v>108</v>
      </c>
      <c r="C64" s="116">
        <f t="shared" si="4"/>
        <v>0</v>
      </c>
      <c r="D64" s="117">
        <f aca="true" t="shared" si="24" ref="D64:I64">SUM(D65:D67)</f>
        <v>0</v>
      </c>
      <c r="E64" s="117">
        <f t="shared" si="24"/>
        <v>4</v>
      </c>
      <c r="F64" s="117">
        <f t="shared" si="24"/>
        <v>0</v>
      </c>
      <c r="G64" s="127">
        <f t="shared" si="24"/>
        <v>0</v>
      </c>
      <c r="H64" s="117">
        <f t="shared" si="24"/>
        <v>0</v>
      </c>
      <c r="I64" s="127">
        <f t="shared" si="24"/>
        <v>0</v>
      </c>
      <c r="J64" s="117">
        <f t="shared" si="3"/>
        <v>80</v>
      </c>
      <c r="K64" s="116">
        <f t="shared" si="19"/>
        <v>0</v>
      </c>
      <c r="L64" s="117">
        <f aca="true" t="shared" si="25" ref="L64:AG64">SUM(L65:L67)</f>
        <v>0</v>
      </c>
      <c r="M64" s="127">
        <f t="shared" si="25"/>
        <v>0</v>
      </c>
      <c r="N64" s="117">
        <f t="shared" si="25"/>
        <v>0</v>
      </c>
      <c r="O64" s="127">
        <f t="shared" si="25"/>
        <v>0</v>
      </c>
      <c r="P64" s="117">
        <f t="shared" si="25"/>
        <v>0</v>
      </c>
      <c r="Q64" s="127">
        <f t="shared" si="25"/>
        <v>0</v>
      </c>
      <c r="R64" s="117">
        <f t="shared" si="25"/>
        <v>1</v>
      </c>
      <c r="S64" s="127">
        <f t="shared" si="25"/>
        <v>0</v>
      </c>
      <c r="T64" s="117">
        <f t="shared" si="25"/>
        <v>0</v>
      </c>
      <c r="U64" s="127">
        <f t="shared" si="25"/>
        <v>0</v>
      </c>
      <c r="V64" s="117">
        <f t="shared" si="25"/>
        <v>3</v>
      </c>
      <c r="W64" s="127">
        <f t="shared" si="25"/>
        <v>0</v>
      </c>
      <c r="X64" s="117">
        <f t="shared" si="25"/>
        <v>15</v>
      </c>
      <c r="Y64" s="117">
        <f t="shared" si="25"/>
        <v>29</v>
      </c>
      <c r="Z64" s="117">
        <f t="shared" si="25"/>
        <v>28</v>
      </c>
      <c r="AA64" s="117">
        <f t="shared" si="25"/>
        <v>4</v>
      </c>
      <c r="AB64" s="117">
        <f t="shared" si="25"/>
        <v>0</v>
      </c>
      <c r="AC64" s="117">
        <f t="shared" si="25"/>
        <v>0</v>
      </c>
      <c r="AD64" s="117">
        <f t="shared" si="25"/>
        <v>0</v>
      </c>
      <c r="AE64" s="117">
        <f t="shared" si="25"/>
        <v>0</v>
      </c>
      <c r="AF64" s="117">
        <f t="shared" si="25"/>
        <v>0</v>
      </c>
      <c r="AG64" s="117">
        <f t="shared" si="25"/>
        <v>24</v>
      </c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</row>
    <row r="65" spans="1:82" s="123" customFormat="1" ht="18" customHeight="1">
      <c r="A65" s="122" t="s">
        <v>700</v>
      </c>
      <c r="B65" s="115">
        <f t="shared" si="2"/>
        <v>46</v>
      </c>
      <c r="C65" s="116">
        <f t="shared" si="4"/>
        <v>0</v>
      </c>
      <c r="D65" s="117">
        <v>0</v>
      </c>
      <c r="E65" s="117">
        <v>4</v>
      </c>
      <c r="F65" s="117">
        <v>0</v>
      </c>
      <c r="G65" s="127"/>
      <c r="H65" s="117">
        <v>0</v>
      </c>
      <c r="I65" s="127"/>
      <c r="J65" s="117">
        <f t="shared" si="3"/>
        <v>25</v>
      </c>
      <c r="K65" s="116">
        <f t="shared" si="19"/>
        <v>0</v>
      </c>
      <c r="L65" s="117">
        <v>0</v>
      </c>
      <c r="M65" s="127"/>
      <c r="N65" s="117">
        <v>0</v>
      </c>
      <c r="O65" s="127"/>
      <c r="P65" s="117">
        <v>0</v>
      </c>
      <c r="Q65" s="127"/>
      <c r="R65" s="117">
        <v>1</v>
      </c>
      <c r="S65" s="127"/>
      <c r="T65" s="117">
        <v>0</v>
      </c>
      <c r="U65" s="127"/>
      <c r="V65" s="117">
        <v>1</v>
      </c>
      <c r="W65" s="127"/>
      <c r="X65" s="117">
        <v>5</v>
      </c>
      <c r="Y65" s="117">
        <v>9</v>
      </c>
      <c r="Z65" s="117">
        <v>9</v>
      </c>
      <c r="AA65" s="117">
        <v>0</v>
      </c>
      <c r="AB65" s="117">
        <v>0</v>
      </c>
      <c r="AC65" s="117">
        <v>0</v>
      </c>
      <c r="AD65" s="117">
        <v>0</v>
      </c>
      <c r="AE65" s="117">
        <v>0</v>
      </c>
      <c r="AF65" s="117">
        <v>0</v>
      </c>
      <c r="AG65" s="117">
        <v>17</v>
      </c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</row>
    <row r="66" spans="1:82" s="123" customFormat="1" ht="18" customHeight="1">
      <c r="A66" s="122" t="s">
        <v>701</v>
      </c>
      <c r="B66" s="115">
        <f t="shared" si="2"/>
        <v>37</v>
      </c>
      <c r="C66" s="116">
        <f t="shared" si="4"/>
        <v>0</v>
      </c>
      <c r="D66" s="117">
        <v>0</v>
      </c>
      <c r="E66" s="117">
        <v>0</v>
      </c>
      <c r="F66" s="117">
        <v>0</v>
      </c>
      <c r="G66" s="124"/>
      <c r="H66" s="117">
        <v>0</v>
      </c>
      <c r="I66" s="124"/>
      <c r="J66" s="117">
        <f t="shared" si="3"/>
        <v>34</v>
      </c>
      <c r="K66" s="116">
        <f t="shared" si="19"/>
        <v>0</v>
      </c>
      <c r="L66" s="117">
        <v>0</v>
      </c>
      <c r="M66" s="124"/>
      <c r="N66" s="117">
        <v>0</v>
      </c>
      <c r="O66" s="124"/>
      <c r="P66" s="117">
        <v>0</v>
      </c>
      <c r="Q66" s="124"/>
      <c r="R66" s="117">
        <v>0</v>
      </c>
      <c r="S66" s="116"/>
      <c r="T66" s="117">
        <v>0</v>
      </c>
      <c r="U66" s="116"/>
      <c r="V66" s="117">
        <v>1</v>
      </c>
      <c r="W66" s="124"/>
      <c r="X66" s="117">
        <v>6</v>
      </c>
      <c r="Y66" s="117">
        <v>11</v>
      </c>
      <c r="Z66" s="117">
        <v>13</v>
      </c>
      <c r="AA66" s="117">
        <v>3</v>
      </c>
      <c r="AB66" s="117">
        <v>0</v>
      </c>
      <c r="AC66" s="117">
        <v>0</v>
      </c>
      <c r="AD66" s="117">
        <v>0</v>
      </c>
      <c r="AE66" s="117">
        <v>0</v>
      </c>
      <c r="AF66" s="117">
        <v>0</v>
      </c>
      <c r="AG66" s="117">
        <v>3</v>
      </c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</row>
    <row r="67" spans="1:82" s="123" customFormat="1" ht="18" customHeight="1">
      <c r="A67" s="122" t="s">
        <v>702</v>
      </c>
      <c r="B67" s="115">
        <f t="shared" si="2"/>
        <v>25</v>
      </c>
      <c r="C67" s="116">
        <f t="shared" si="4"/>
        <v>0</v>
      </c>
      <c r="D67" s="117">
        <v>0</v>
      </c>
      <c r="E67" s="117">
        <v>0</v>
      </c>
      <c r="F67" s="117">
        <v>0</v>
      </c>
      <c r="G67" s="124"/>
      <c r="H67" s="117">
        <v>0</v>
      </c>
      <c r="I67" s="124"/>
      <c r="J67" s="117">
        <f t="shared" si="3"/>
        <v>21</v>
      </c>
      <c r="K67" s="116">
        <f t="shared" si="19"/>
        <v>0</v>
      </c>
      <c r="L67" s="117">
        <v>0</v>
      </c>
      <c r="M67" s="124"/>
      <c r="N67" s="117">
        <v>0</v>
      </c>
      <c r="O67" s="124"/>
      <c r="P67" s="117">
        <v>0</v>
      </c>
      <c r="Q67" s="124"/>
      <c r="R67" s="117">
        <v>0</v>
      </c>
      <c r="S67" s="116"/>
      <c r="T67" s="117">
        <v>0</v>
      </c>
      <c r="U67" s="116"/>
      <c r="V67" s="117">
        <v>1</v>
      </c>
      <c r="W67" s="124"/>
      <c r="X67" s="117">
        <v>4</v>
      </c>
      <c r="Y67" s="117">
        <v>9</v>
      </c>
      <c r="Z67" s="117">
        <v>6</v>
      </c>
      <c r="AA67" s="117">
        <v>1</v>
      </c>
      <c r="AB67" s="117">
        <v>0</v>
      </c>
      <c r="AC67" s="117">
        <v>0</v>
      </c>
      <c r="AD67" s="117">
        <v>0</v>
      </c>
      <c r="AE67" s="117">
        <v>0</v>
      </c>
      <c r="AF67" s="117">
        <v>0</v>
      </c>
      <c r="AG67" s="117">
        <v>4</v>
      </c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</row>
    <row r="68" spans="1:82" s="123" customFormat="1" ht="18" customHeight="1">
      <c r="A68" s="122" t="s">
        <v>703</v>
      </c>
      <c r="B68" s="115">
        <f t="shared" si="2"/>
        <v>88</v>
      </c>
      <c r="C68" s="116">
        <f t="shared" si="4"/>
        <v>0</v>
      </c>
      <c r="D68" s="117">
        <f aca="true" t="shared" si="26" ref="D68:I68">SUM(D69:D72)</f>
        <v>0</v>
      </c>
      <c r="E68" s="117">
        <f t="shared" si="26"/>
        <v>0</v>
      </c>
      <c r="F68" s="117">
        <f t="shared" si="26"/>
        <v>0</v>
      </c>
      <c r="G68" s="124">
        <f t="shared" si="26"/>
        <v>0</v>
      </c>
      <c r="H68" s="117">
        <f t="shared" si="26"/>
        <v>0</v>
      </c>
      <c r="I68" s="124">
        <f t="shared" si="26"/>
        <v>0</v>
      </c>
      <c r="J68" s="117">
        <f t="shared" si="3"/>
        <v>86</v>
      </c>
      <c r="K68" s="116">
        <f t="shared" si="19"/>
        <v>0</v>
      </c>
      <c r="L68" s="117">
        <f aca="true" t="shared" si="27" ref="L68:AG68">SUM(L69:L72)</f>
        <v>0</v>
      </c>
      <c r="M68" s="124">
        <f t="shared" si="27"/>
        <v>0</v>
      </c>
      <c r="N68" s="117">
        <f t="shared" si="27"/>
        <v>0</v>
      </c>
      <c r="O68" s="124">
        <f t="shared" si="27"/>
        <v>0</v>
      </c>
      <c r="P68" s="117">
        <f t="shared" si="27"/>
        <v>0</v>
      </c>
      <c r="Q68" s="124">
        <f t="shared" si="27"/>
        <v>0</v>
      </c>
      <c r="R68" s="117">
        <f t="shared" si="27"/>
        <v>1</v>
      </c>
      <c r="S68" s="116">
        <f t="shared" si="27"/>
        <v>0</v>
      </c>
      <c r="T68" s="117">
        <f t="shared" si="27"/>
        <v>0</v>
      </c>
      <c r="U68" s="116">
        <f t="shared" si="27"/>
        <v>0</v>
      </c>
      <c r="V68" s="117">
        <f t="shared" si="27"/>
        <v>4</v>
      </c>
      <c r="W68" s="124">
        <f t="shared" si="27"/>
        <v>0</v>
      </c>
      <c r="X68" s="117">
        <f t="shared" si="27"/>
        <v>14</v>
      </c>
      <c r="Y68" s="117">
        <f t="shared" si="27"/>
        <v>35</v>
      </c>
      <c r="Z68" s="117">
        <f t="shared" si="27"/>
        <v>31</v>
      </c>
      <c r="AA68" s="117">
        <f t="shared" si="27"/>
        <v>1</v>
      </c>
      <c r="AB68" s="117">
        <f t="shared" si="27"/>
        <v>0</v>
      </c>
      <c r="AC68" s="117">
        <f t="shared" si="27"/>
        <v>0</v>
      </c>
      <c r="AD68" s="117">
        <f t="shared" si="27"/>
        <v>0</v>
      </c>
      <c r="AE68" s="117">
        <f t="shared" si="27"/>
        <v>0</v>
      </c>
      <c r="AF68" s="117">
        <f t="shared" si="27"/>
        <v>0</v>
      </c>
      <c r="AG68" s="117">
        <f t="shared" si="27"/>
        <v>2</v>
      </c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</row>
    <row r="69" spans="1:82" s="123" customFormat="1" ht="18" customHeight="1">
      <c r="A69" s="122" t="s">
        <v>704</v>
      </c>
      <c r="B69" s="115">
        <f t="shared" si="2"/>
        <v>21</v>
      </c>
      <c r="C69" s="116">
        <f t="shared" si="4"/>
        <v>0</v>
      </c>
      <c r="D69" s="117">
        <v>0</v>
      </c>
      <c r="E69" s="117">
        <v>0</v>
      </c>
      <c r="F69" s="117">
        <v>0</v>
      </c>
      <c r="G69" s="124"/>
      <c r="H69" s="117">
        <v>0</v>
      </c>
      <c r="I69" s="124"/>
      <c r="J69" s="117">
        <f t="shared" si="3"/>
        <v>19</v>
      </c>
      <c r="K69" s="116">
        <f t="shared" si="19"/>
        <v>0</v>
      </c>
      <c r="L69" s="117">
        <v>0</v>
      </c>
      <c r="M69" s="124"/>
      <c r="N69" s="117">
        <v>0</v>
      </c>
      <c r="O69" s="124"/>
      <c r="P69" s="117">
        <v>0</v>
      </c>
      <c r="Q69" s="124"/>
      <c r="R69" s="117">
        <v>1</v>
      </c>
      <c r="S69" s="116"/>
      <c r="T69" s="117">
        <v>0</v>
      </c>
      <c r="U69" s="116"/>
      <c r="V69" s="117">
        <v>1</v>
      </c>
      <c r="W69" s="124"/>
      <c r="X69" s="117">
        <v>3</v>
      </c>
      <c r="Y69" s="117">
        <v>8</v>
      </c>
      <c r="Z69" s="117">
        <v>6</v>
      </c>
      <c r="AA69" s="117">
        <v>0</v>
      </c>
      <c r="AB69" s="117">
        <v>0</v>
      </c>
      <c r="AC69" s="117">
        <v>0</v>
      </c>
      <c r="AD69" s="117">
        <v>0</v>
      </c>
      <c r="AE69" s="117">
        <v>0</v>
      </c>
      <c r="AF69" s="117">
        <v>0</v>
      </c>
      <c r="AG69" s="117">
        <v>2</v>
      </c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</row>
    <row r="70" spans="1:82" s="123" customFormat="1" ht="18" customHeight="1">
      <c r="A70" s="122" t="s">
        <v>705</v>
      </c>
      <c r="B70" s="115">
        <f t="shared" si="2"/>
        <v>19</v>
      </c>
      <c r="C70" s="116">
        <f t="shared" si="4"/>
        <v>0</v>
      </c>
      <c r="D70" s="117">
        <v>0</v>
      </c>
      <c r="E70" s="117">
        <v>0</v>
      </c>
      <c r="F70" s="117">
        <v>0</v>
      </c>
      <c r="G70" s="124"/>
      <c r="H70" s="117">
        <v>0</v>
      </c>
      <c r="I70" s="124"/>
      <c r="J70" s="117">
        <f t="shared" si="3"/>
        <v>19</v>
      </c>
      <c r="K70" s="116">
        <f t="shared" si="19"/>
        <v>0</v>
      </c>
      <c r="L70" s="117">
        <v>0</v>
      </c>
      <c r="M70" s="124"/>
      <c r="N70" s="117">
        <v>0</v>
      </c>
      <c r="O70" s="124"/>
      <c r="P70" s="117">
        <v>0</v>
      </c>
      <c r="Q70" s="124"/>
      <c r="R70" s="117">
        <v>0</v>
      </c>
      <c r="S70" s="116"/>
      <c r="T70" s="117">
        <v>0</v>
      </c>
      <c r="U70" s="116"/>
      <c r="V70" s="117">
        <v>1</v>
      </c>
      <c r="W70" s="124"/>
      <c r="X70" s="117">
        <v>4</v>
      </c>
      <c r="Y70" s="117">
        <v>9</v>
      </c>
      <c r="Z70" s="117">
        <v>5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</row>
    <row r="71" spans="1:82" s="123" customFormat="1" ht="18" customHeight="1">
      <c r="A71" s="122" t="s">
        <v>706</v>
      </c>
      <c r="B71" s="115">
        <f t="shared" si="2"/>
        <v>35</v>
      </c>
      <c r="C71" s="116">
        <f t="shared" si="4"/>
        <v>0</v>
      </c>
      <c r="D71" s="117">
        <v>0</v>
      </c>
      <c r="E71" s="117">
        <v>0</v>
      </c>
      <c r="F71" s="117">
        <v>0</v>
      </c>
      <c r="G71" s="124"/>
      <c r="H71" s="117">
        <v>0</v>
      </c>
      <c r="I71" s="124"/>
      <c r="J71" s="117">
        <f t="shared" si="3"/>
        <v>35</v>
      </c>
      <c r="K71" s="116">
        <f t="shared" si="19"/>
        <v>0</v>
      </c>
      <c r="L71" s="117">
        <v>0</v>
      </c>
      <c r="M71" s="124"/>
      <c r="N71" s="117">
        <v>0</v>
      </c>
      <c r="O71" s="124"/>
      <c r="P71" s="117">
        <v>0</v>
      </c>
      <c r="Q71" s="124"/>
      <c r="R71" s="117">
        <v>0</v>
      </c>
      <c r="S71" s="116"/>
      <c r="T71" s="117">
        <v>0</v>
      </c>
      <c r="U71" s="116"/>
      <c r="V71" s="117">
        <v>1</v>
      </c>
      <c r="W71" s="124"/>
      <c r="X71" s="117">
        <v>4</v>
      </c>
      <c r="Y71" s="117">
        <v>14</v>
      </c>
      <c r="Z71" s="117">
        <v>15</v>
      </c>
      <c r="AA71" s="117">
        <v>1</v>
      </c>
      <c r="AB71" s="117">
        <v>0</v>
      </c>
      <c r="AC71" s="117">
        <v>0</v>
      </c>
      <c r="AD71" s="117">
        <v>0</v>
      </c>
      <c r="AE71" s="117">
        <v>0</v>
      </c>
      <c r="AF71" s="117">
        <v>0</v>
      </c>
      <c r="AG71" s="117">
        <v>0</v>
      </c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</row>
    <row r="72" spans="1:82" s="123" customFormat="1" ht="18" customHeight="1">
      <c r="A72" s="122" t="s">
        <v>707</v>
      </c>
      <c r="B72" s="115">
        <f t="shared" si="2"/>
        <v>13</v>
      </c>
      <c r="C72" s="116">
        <f t="shared" si="4"/>
        <v>0</v>
      </c>
      <c r="D72" s="117">
        <v>0</v>
      </c>
      <c r="E72" s="117">
        <v>0</v>
      </c>
      <c r="F72" s="117">
        <v>0</v>
      </c>
      <c r="G72" s="124"/>
      <c r="H72" s="117">
        <v>0</v>
      </c>
      <c r="I72" s="124"/>
      <c r="J72" s="117">
        <f t="shared" si="3"/>
        <v>13</v>
      </c>
      <c r="K72" s="116">
        <f t="shared" si="19"/>
        <v>0</v>
      </c>
      <c r="L72" s="117">
        <v>0</v>
      </c>
      <c r="M72" s="124"/>
      <c r="N72" s="117">
        <v>0</v>
      </c>
      <c r="O72" s="124"/>
      <c r="P72" s="117">
        <v>0</v>
      </c>
      <c r="Q72" s="124"/>
      <c r="R72" s="117">
        <v>0</v>
      </c>
      <c r="S72" s="116"/>
      <c r="T72" s="117">
        <v>0</v>
      </c>
      <c r="U72" s="116"/>
      <c r="V72" s="117">
        <v>1</v>
      </c>
      <c r="W72" s="124"/>
      <c r="X72" s="117">
        <v>3</v>
      </c>
      <c r="Y72" s="117">
        <v>4</v>
      </c>
      <c r="Z72" s="117">
        <v>5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</row>
    <row r="73" spans="1:82" s="123" customFormat="1" ht="18" customHeight="1">
      <c r="A73" s="122" t="s">
        <v>708</v>
      </c>
      <c r="B73" s="115">
        <f t="shared" si="2"/>
        <v>16</v>
      </c>
      <c r="C73" s="116"/>
      <c r="D73" s="117">
        <f>SUM(D74)</f>
        <v>0</v>
      </c>
      <c r="E73" s="117">
        <f aca="true" t="shared" si="28" ref="E73:AG73">SUM(E74)</f>
        <v>0</v>
      </c>
      <c r="F73" s="117">
        <f t="shared" si="28"/>
        <v>0</v>
      </c>
      <c r="G73" s="117"/>
      <c r="H73" s="117">
        <f t="shared" si="28"/>
        <v>0</v>
      </c>
      <c r="I73" s="117"/>
      <c r="J73" s="117">
        <f>J74</f>
        <v>15</v>
      </c>
      <c r="K73" s="117"/>
      <c r="L73" s="117">
        <f t="shared" si="28"/>
        <v>0</v>
      </c>
      <c r="M73" s="117"/>
      <c r="N73" s="117">
        <f t="shared" si="28"/>
        <v>0</v>
      </c>
      <c r="O73" s="117"/>
      <c r="P73" s="117">
        <f t="shared" si="28"/>
        <v>0</v>
      </c>
      <c r="Q73" s="117"/>
      <c r="R73" s="117">
        <f t="shared" si="28"/>
        <v>1</v>
      </c>
      <c r="S73" s="117"/>
      <c r="T73" s="117">
        <f t="shared" si="28"/>
        <v>0</v>
      </c>
      <c r="U73" s="117"/>
      <c r="V73" s="117">
        <f t="shared" si="28"/>
        <v>1</v>
      </c>
      <c r="W73" s="117"/>
      <c r="X73" s="117">
        <f t="shared" si="28"/>
        <v>3</v>
      </c>
      <c r="Y73" s="117">
        <f t="shared" si="28"/>
        <v>5</v>
      </c>
      <c r="Z73" s="117">
        <f t="shared" si="28"/>
        <v>5</v>
      </c>
      <c r="AA73" s="117">
        <f t="shared" si="28"/>
        <v>0</v>
      </c>
      <c r="AB73" s="117">
        <f t="shared" si="28"/>
        <v>0</v>
      </c>
      <c r="AC73" s="117">
        <f t="shared" si="28"/>
        <v>0</v>
      </c>
      <c r="AD73" s="117">
        <f t="shared" si="28"/>
        <v>0</v>
      </c>
      <c r="AE73" s="117">
        <f t="shared" si="28"/>
        <v>0</v>
      </c>
      <c r="AF73" s="117">
        <f t="shared" si="28"/>
        <v>0</v>
      </c>
      <c r="AG73" s="117">
        <f t="shared" si="28"/>
        <v>1</v>
      </c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</row>
    <row r="74" spans="1:82" s="123" customFormat="1" ht="18" customHeight="1">
      <c r="A74" s="122" t="s">
        <v>709</v>
      </c>
      <c r="B74" s="115">
        <f t="shared" si="2"/>
        <v>16</v>
      </c>
      <c r="C74" s="116"/>
      <c r="D74" s="117">
        <v>0</v>
      </c>
      <c r="E74" s="117">
        <v>0</v>
      </c>
      <c r="F74" s="117">
        <v>0</v>
      </c>
      <c r="G74" s="124"/>
      <c r="H74" s="117">
        <v>0</v>
      </c>
      <c r="I74" s="124"/>
      <c r="J74" s="117">
        <f aca="true" t="shared" si="29" ref="J74:J79">SUM(L74+N74+P74+R74+V74+X74+Y74+Z74+AA74+AB74+T74)</f>
        <v>15</v>
      </c>
      <c r="K74" s="116"/>
      <c r="L74" s="117">
        <v>0</v>
      </c>
      <c r="M74" s="124"/>
      <c r="N74" s="117">
        <v>0</v>
      </c>
      <c r="O74" s="124"/>
      <c r="P74" s="117">
        <v>0</v>
      </c>
      <c r="Q74" s="124"/>
      <c r="R74" s="117">
        <v>1</v>
      </c>
      <c r="S74" s="116"/>
      <c r="T74" s="117">
        <v>0</v>
      </c>
      <c r="U74" s="116"/>
      <c r="V74" s="117">
        <v>1</v>
      </c>
      <c r="W74" s="124"/>
      <c r="X74" s="117">
        <v>3</v>
      </c>
      <c r="Y74" s="117">
        <v>5</v>
      </c>
      <c r="Z74" s="117">
        <v>5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1</v>
      </c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</row>
    <row r="75" spans="1:82" s="123" customFormat="1" ht="18" customHeight="1">
      <c r="A75" s="122" t="s">
        <v>710</v>
      </c>
      <c r="B75" s="115">
        <f t="shared" si="2"/>
        <v>129</v>
      </c>
      <c r="C75" s="116">
        <f t="shared" si="4"/>
        <v>1</v>
      </c>
      <c r="D75" s="117">
        <f aca="true" t="shared" si="30" ref="D75:I75">SUM(D76:D79)</f>
        <v>0</v>
      </c>
      <c r="E75" s="117">
        <f t="shared" si="30"/>
        <v>0</v>
      </c>
      <c r="F75" s="117">
        <f t="shared" si="30"/>
        <v>129</v>
      </c>
      <c r="G75" s="116">
        <f t="shared" si="30"/>
        <v>1</v>
      </c>
      <c r="H75" s="118">
        <f t="shared" si="30"/>
        <v>0</v>
      </c>
      <c r="I75" s="116">
        <f t="shared" si="30"/>
        <v>0</v>
      </c>
      <c r="J75" s="117">
        <f t="shared" si="29"/>
        <v>0</v>
      </c>
      <c r="K75" s="116">
        <f>SUM(M75+O75+Q75+S75+W75+U75)</f>
        <v>0</v>
      </c>
      <c r="L75" s="117">
        <f aca="true" t="shared" si="31" ref="L75:AG75">SUM(L76:L79)</f>
        <v>0</v>
      </c>
      <c r="M75" s="124">
        <f t="shared" si="31"/>
        <v>0</v>
      </c>
      <c r="N75" s="117">
        <f t="shared" si="31"/>
        <v>0</v>
      </c>
      <c r="O75" s="124">
        <f t="shared" si="31"/>
        <v>0</v>
      </c>
      <c r="P75" s="117">
        <f t="shared" si="31"/>
        <v>0</v>
      </c>
      <c r="Q75" s="124">
        <f t="shared" si="31"/>
        <v>0</v>
      </c>
      <c r="R75" s="117">
        <f t="shared" si="31"/>
        <v>0</v>
      </c>
      <c r="S75" s="116">
        <f t="shared" si="31"/>
        <v>0</v>
      </c>
      <c r="T75" s="117">
        <f t="shared" si="31"/>
        <v>0</v>
      </c>
      <c r="U75" s="116">
        <f t="shared" si="31"/>
        <v>0</v>
      </c>
      <c r="V75" s="117">
        <f t="shared" si="31"/>
        <v>0</v>
      </c>
      <c r="W75" s="124">
        <f t="shared" si="31"/>
        <v>0</v>
      </c>
      <c r="X75" s="117">
        <f t="shared" si="31"/>
        <v>0</v>
      </c>
      <c r="Y75" s="117">
        <f t="shared" si="31"/>
        <v>0</v>
      </c>
      <c r="Z75" s="117">
        <f t="shared" si="31"/>
        <v>0</v>
      </c>
      <c r="AA75" s="117">
        <f t="shared" si="31"/>
        <v>0</v>
      </c>
      <c r="AB75" s="117">
        <f t="shared" si="31"/>
        <v>0</v>
      </c>
      <c r="AC75" s="117">
        <f t="shared" si="31"/>
        <v>0</v>
      </c>
      <c r="AD75" s="117">
        <f t="shared" si="31"/>
        <v>0</v>
      </c>
      <c r="AE75" s="117">
        <f t="shared" si="31"/>
        <v>0</v>
      </c>
      <c r="AF75" s="117">
        <f t="shared" si="31"/>
        <v>0</v>
      </c>
      <c r="AG75" s="117">
        <f t="shared" si="31"/>
        <v>0</v>
      </c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</row>
    <row r="76" spans="1:82" s="123" customFormat="1" ht="18" customHeight="1">
      <c r="A76" s="122" t="s">
        <v>711</v>
      </c>
      <c r="B76" s="115">
        <f t="shared" si="2"/>
        <v>23</v>
      </c>
      <c r="C76" s="116"/>
      <c r="D76" s="117">
        <v>0</v>
      </c>
      <c r="E76" s="117">
        <v>0</v>
      </c>
      <c r="F76" s="117">
        <v>23</v>
      </c>
      <c r="G76" s="116">
        <v>1</v>
      </c>
      <c r="H76" s="118">
        <v>0</v>
      </c>
      <c r="I76" s="116"/>
      <c r="J76" s="117">
        <f t="shared" si="29"/>
        <v>0</v>
      </c>
      <c r="K76" s="116">
        <f>SUM(M76+O76+Q76+S76+W76+U76)</f>
        <v>0</v>
      </c>
      <c r="L76" s="117">
        <v>0</v>
      </c>
      <c r="M76" s="124"/>
      <c r="N76" s="117">
        <v>0</v>
      </c>
      <c r="O76" s="124"/>
      <c r="P76" s="117">
        <v>0</v>
      </c>
      <c r="Q76" s="124"/>
      <c r="R76" s="117">
        <v>0</v>
      </c>
      <c r="S76" s="116"/>
      <c r="T76" s="117">
        <v>0</v>
      </c>
      <c r="U76" s="116"/>
      <c r="V76" s="117">
        <v>0</v>
      </c>
      <c r="W76" s="124"/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</row>
    <row r="77" spans="1:82" s="123" customFormat="1" ht="18" customHeight="1">
      <c r="A77" s="122" t="s">
        <v>712</v>
      </c>
      <c r="B77" s="115">
        <f>SUM(D77+E77+F77+J77+AC77+AD77+AE77+AF77+AG77+H77)</f>
        <v>30</v>
      </c>
      <c r="C77" s="116"/>
      <c r="D77" s="117">
        <v>0</v>
      </c>
      <c r="E77" s="117">
        <v>0</v>
      </c>
      <c r="F77" s="117">
        <v>30</v>
      </c>
      <c r="G77" s="116"/>
      <c r="H77" s="118">
        <v>0</v>
      </c>
      <c r="I77" s="116"/>
      <c r="J77" s="117">
        <f t="shared" si="29"/>
        <v>0</v>
      </c>
      <c r="K77" s="116">
        <f>SUM(M77+O77+Q77+S77+W77+U77)</f>
        <v>0</v>
      </c>
      <c r="L77" s="117">
        <v>0</v>
      </c>
      <c r="M77" s="124"/>
      <c r="N77" s="117">
        <v>0</v>
      </c>
      <c r="O77" s="124"/>
      <c r="P77" s="117">
        <v>0</v>
      </c>
      <c r="Q77" s="124"/>
      <c r="R77" s="117">
        <v>0</v>
      </c>
      <c r="S77" s="116"/>
      <c r="T77" s="117">
        <v>0</v>
      </c>
      <c r="U77" s="116"/>
      <c r="V77" s="117">
        <v>0</v>
      </c>
      <c r="W77" s="124"/>
      <c r="X77" s="117">
        <v>0</v>
      </c>
      <c r="Y77" s="117">
        <v>0</v>
      </c>
      <c r="Z77" s="117">
        <v>0</v>
      </c>
      <c r="AA77" s="117">
        <v>0</v>
      </c>
      <c r="AB77" s="117">
        <v>0</v>
      </c>
      <c r="AC77" s="117">
        <v>0</v>
      </c>
      <c r="AD77" s="117">
        <v>0</v>
      </c>
      <c r="AE77" s="117">
        <v>0</v>
      </c>
      <c r="AF77" s="117">
        <v>0</v>
      </c>
      <c r="AG77" s="117">
        <v>0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</row>
    <row r="78" spans="1:82" s="123" customFormat="1" ht="18" customHeight="1">
      <c r="A78" s="122" t="s">
        <v>713</v>
      </c>
      <c r="B78" s="115">
        <f>SUM(D78+E78+F78+J78+AC78+AD78+AE78+AF78+AG78+H78)</f>
        <v>33</v>
      </c>
      <c r="C78" s="116"/>
      <c r="D78" s="117">
        <v>0</v>
      </c>
      <c r="E78" s="117">
        <v>0</v>
      </c>
      <c r="F78" s="117">
        <v>33</v>
      </c>
      <c r="G78" s="116"/>
      <c r="H78" s="118">
        <v>0</v>
      </c>
      <c r="I78" s="116"/>
      <c r="J78" s="117">
        <f t="shared" si="29"/>
        <v>0</v>
      </c>
      <c r="K78" s="116"/>
      <c r="L78" s="117">
        <v>0</v>
      </c>
      <c r="M78" s="124"/>
      <c r="N78" s="117">
        <v>0</v>
      </c>
      <c r="O78" s="124"/>
      <c r="P78" s="117">
        <v>0</v>
      </c>
      <c r="Q78" s="124"/>
      <c r="R78" s="117">
        <v>0</v>
      </c>
      <c r="S78" s="116"/>
      <c r="T78" s="117">
        <v>0</v>
      </c>
      <c r="U78" s="116"/>
      <c r="V78" s="117">
        <v>0</v>
      </c>
      <c r="W78" s="124"/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</row>
    <row r="79" spans="1:82" s="123" customFormat="1" ht="18" customHeight="1">
      <c r="A79" s="128" t="s">
        <v>714</v>
      </c>
      <c r="B79" s="129">
        <f>SUM(D79+E79+F79+J79+AC79+AD79+AE79+AF79+AG79+H79)</f>
        <v>43</v>
      </c>
      <c r="C79" s="130"/>
      <c r="D79" s="131">
        <v>0</v>
      </c>
      <c r="E79" s="131">
        <v>0</v>
      </c>
      <c r="F79" s="131">
        <v>43</v>
      </c>
      <c r="G79" s="130"/>
      <c r="H79" s="132">
        <v>0</v>
      </c>
      <c r="I79" s="130"/>
      <c r="J79" s="131">
        <f t="shared" si="29"/>
        <v>0</v>
      </c>
      <c r="K79" s="130">
        <f>SUM(M79+O79+Q79+S79+W79+U79)</f>
        <v>0</v>
      </c>
      <c r="L79" s="131">
        <v>0</v>
      </c>
      <c r="M79" s="133"/>
      <c r="N79" s="131">
        <v>0</v>
      </c>
      <c r="O79" s="133"/>
      <c r="P79" s="131">
        <v>0</v>
      </c>
      <c r="Q79" s="133"/>
      <c r="R79" s="131">
        <v>0</v>
      </c>
      <c r="S79" s="130"/>
      <c r="T79" s="131">
        <v>0</v>
      </c>
      <c r="U79" s="130"/>
      <c r="V79" s="131">
        <v>0</v>
      </c>
      <c r="W79" s="133"/>
      <c r="X79" s="131">
        <v>0</v>
      </c>
      <c r="Y79" s="131">
        <v>0</v>
      </c>
      <c r="Z79" s="131">
        <v>0</v>
      </c>
      <c r="AA79" s="131">
        <v>0</v>
      </c>
      <c r="AB79" s="131">
        <v>0</v>
      </c>
      <c r="AC79" s="131">
        <v>0</v>
      </c>
      <c r="AD79" s="131">
        <v>0</v>
      </c>
      <c r="AE79" s="131">
        <v>0</v>
      </c>
      <c r="AF79" s="131">
        <v>0</v>
      </c>
      <c r="AG79" s="131">
        <v>0</v>
      </c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</row>
    <row r="80" spans="1:82" s="104" customFormat="1" ht="15" customHeight="1">
      <c r="A80" s="134" t="s">
        <v>635</v>
      </c>
      <c r="B80" s="106"/>
      <c r="C80" s="135"/>
      <c r="D80" s="106"/>
      <c r="E80" s="106"/>
      <c r="F80" s="106"/>
      <c r="G80" s="105"/>
      <c r="H80" s="106"/>
      <c r="I80" s="105"/>
      <c r="J80" s="106"/>
      <c r="K80" s="135"/>
      <c r="L80" s="106"/>
      <c r="M80" s="105"/>
      <c r="N80" s="106"/>
      <c r="O80" s="135"/>
      <c r="P80" s="106"/>
      <c r="Q80" s="105"/>
      <c r="R80" s="106"/>
      <c r="S80" s="135"/>
      <c r="T80" s="136"/>
      <c r="U80" s="136"/>
      <c r="V80" s="106"/>
      <c r="W80" s="135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</row>
    <row r="81" spans="1:82" s="141" customFormat="1" ht="15" customHeight="1">
      <c r="A81" s="134" t="s">
        <v>715</v>
      </c>
      <c r="B81" s="137"/>
      <c r="C81" s="138"/>
      <c r="D81" s="137"/>
      <c r="E81" s="137"/>
      <c r="F81" s="137"/>
      <c r="G81" s="139"/>
      <c r="H81" s="137"/>
      <c r="I81" s="139"/>
      <c r="J81" s="137"/>
      <c r="K81" s="138"/>
      <c r="L81" s="137"/>
      <c r="M81" s="139"/>
      <c r="N81" s="137"/>
      <c r="O81" s="138"/>
      <c r="P81" s="137"/>
      <c r="Q81" s="139"/>
      <c r="R81" s="137"/>
      <c r="S81" s="138"/>
      <c r="T81" s="140"/>
      <c r="U81" s="140"/>
      <c r="V81" s="137"/>
      <c r="W81" s="138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</row>
    <row r="82" spans="1:82" s="104" customFormat="1" ht="16.5" customHeight="1">
      <c r="A82" s="103" t="s">
        <v>716</v>
      </c>
      <c r="B82" s="106"/>
      <c r="C82" s="135"/>
      <c r="D82" s="106"/>
      <c r="E82" s="106"/>
      <c r="F82" s="106"/>
      <c r="G82" s="105"/>
      <c r="H82" s="106"/>
      <c r="I82" s="105"/>
      <c r="J82" s="106"/>
      <c r="K82" s="135"/>
      <c r="L82" s="106"/>
      <c r="M82" s="105"/>
      <c r="N82" s="106"/>
      <c r="O82" s="135"/>
      <c r="P82" s="106"/>
      <c r="Q82" s="105"/>
      <c r="R82" s="106"/>
      <c r="S82" s="135"/>
      <c r="T82" s="136"/>
      <c r="U82" s="136"/>
      <c r="V82" s="106"/>
      <c r="W82" s="135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</row>
    <row r="83" spans="1:82" s="141" customFormat="1" ht="12">
      <c r="A83" s="142"/>
      <c r="B83" s="137"/>
      <c r="C83" s="138"/>
      <c r="D83" s="137"/>
      <c r="E83" s="137"/>
      <c r="F83" s="137"/>
      <c r="G83" s="139"/>
      <c r="H83" s="137"/>
      <c r="I83" s="139"/>
      <c r="J83" s="137"/>
      <c r="K83" s="138"/>
      <c r="L83" s="137"/>
      <c r="M83" s="139"/>
      <c r="N83" s="137"/>
      <c r="O83" s="138"/>
      <c r="P83" s="137"/>
      <c r="Q83" s="139"/>
      <c r="R83" s="137"/>
      <c r="S83" s="138"/>
      <c r="T83" s="140"/>
      <c r="U83" s="140"/>
      <c r="V83" s="137"/>
      <c r="W83" s="138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</row>
    <row r="84" spans="1:82" s="141" customFormat="1" ht="12">
      <c r="A84" s="142"/>
      <c r="B84" s="137"/>
      <c r="C84" s="138"/>
      <c r="D84" s="137"/>
      <c r="E84" s="137"/>
      <c r="F84" s="137"/>
      <c r="G84" s="139"/>
      <c r="H84" s="137"/>
      <c r="I84" s="139"/>
      <c r="J84" s="137"/>
      <c r="K84" s="138"/>
      <c r="L84" s="137"/>
      <c r="M84" s="139"/>
      <c r="N84" s="137"/>
      <c r="O84" s="138"/>
      <c r="P84" s="137"/>
      <c r="Q84" s="139"/>
      <c r="R84" s="137"/>
      <c r="S84" s="138"/>
      <c r="T84" s="140"/>
      <c r="U84" s="140"/>
      <c r="V84" s="137"/>
      <c r="W84" s="138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</row>
    <row r="85" spans="1:82" s="141" customFormat="1" ht="12">
      <c r="A85" s="142"/>
      <c r="B85" s="137"/>
      <c r="C85" s="138"/>
      <c r="D85" s="137"/>
      <c r="E85" s="137"/>
      <c r="F85" s="137"/>
      <c r="G85" s="139"/>
      <c r="H85" s="137"/>
      <c r="I85" s="139"/>
      <c r="J85" s="137"/>
      <c r="K85" s="138"/>
      <c r="L85" s="137"/>
      <c r="M85" s="139"/>
      <c r="N85" s="137"/>
      <c r="O85" s="138"/>
      <c r="P85" s="137"/>
      <c r="Q85" s="139"/>
      <c r="R85" s="137"/>
      <c r="S85" s="138"/>
      <c r="T85" s="140"/>
      <c r="U85" s="140"/>
      <c r="V85" s="137"/>
      <c r="W85" s="138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</row>
    <row r="86" spans="1:82" s="141" customFormat="1" ht="12">
      <c r="A86" s="142"/>
      <c r="B86" s="137"/>
      <c r="C86" s="138"/>
      <c r="D86" s="137"/>
      <c r="E86" s="137"/>
      <c r="F86" s="137"/>
      <c r="G86" s="139"/>
      <c r="H86" s="137"/>
      <c r="I86" s="139"/>
      <c r="J86" s="137"/>
      <c r="K86" s="138"/>
      <c r="L86" s="137"/>
      <c r="M86" s="139"/>
      <c r="N86" s="137"/>
      <c r="O86" s="138"/>
      <c r="P86" s="137"/>
      <c r="Q86" s="139"/>
      <c r="R86" s="137"/>
      <c r="S86" s="138"/>
      <c r="T86" s="140"/>
      <c r="U86" s="140"/>
      <c r="V86" s="137"/>
      <c r="W86" s="138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</row>
    <row r="87" spans="1:82" s="141" customFormat="1" ht="12">
      <c r="A87" s="142"/>
      <c r="B87" s="137"/>
      <c r="C87" s="138"/>
      <c r="D87" s="137"/>
      <c r="E87" s="137"/>
      <c r="F87" s="137"/>
      <c r="G87" s="139"/>
      <c r="H87" s="137"/>
      <c r="I87" s="139"/>
      <c r="J87" s="137"/>
      <c r="K87" s="138"/>
      <c r="L87" s="137"/>
      <c r="M87" s="139"/>
      <c r="N87" s="137"/>
      <c r="O87" s="138"/>
      <c r="P87" s="137"/>
      <c r="Q87" s="139"/>
      <c r="R87" s="137"/>
      <c r="S87" s="138"/>
      <c r="T87" s="140"/>
      <c r="U87" s="140"/>
      <c r="V87" s="137"/>
      <c r="W87" s="138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</row>
    <row r="88" spans="1:82" s="141" customFormat="1" ht="12">
      <c r="A88" s="142"/>
      <c r="B88" s="137"/>
      <c r="C88" s="138"/>
      <c r="D88" s="137"/>
      <c r="E88" s="137"/>
      <c r="F88" s="137"/>
      <c r="G88" s="139"/>
      <c r="H88" s="137"/>
      <c r="I88" s="139"/>
      <c r="J88" s="137"/>
      <c r="K88" s="138"/>
      <c r="L88" s="137"/>
      <c r="M88" s="139"/>
      <c r="N88" s="137"/>
      <c r="O88" s="138"/>
      <c r="P88" s="137"/>
      <c r="Q88" s="139"/>
      <c r="R88" s="137"/>
      <c r="S88" s="138"/>
      <c r="T88" s="140"/>
      <c r="U88" s="140"/>
      <c r="V88" s="137"/>
      <c r="W88" s="138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</row>
    <row r="89" spans="1:82" s="141" customFormat="1" ht="12">
      <c r="A89" s="142"/>
      <c r="B89" s="137"/>
      <c r="C89" s="138"/>
      <c r="D89" s="137"/>
      <c r="E89" s="137"/>
      <c r="F89" s="137"/>
      <c r="G89" s="139"/>
      <c r="H89" s="137"/>
      <c r="I89" s="139"/>
      <c r="J89" s="137"/>
      <c r="K89" s="138"/>
      <c r="L89" s="137"/>
      <c r="M89" s="139"/>
      <c r="N89" s="137"/>
      <c r="O89" s="138"/>
      <c r="P89" s="137"/>
      <c r="Q89" s="139"/>
      <c r="R89" s="137"/>
      <c r="S89" s="138"/>
      <c r="T89" s="140"/>
      <c r="U89" s="140"/>
      <c r="V89" s="137"/>
      <c r="W89" s="138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</row>
    <row r="90" spans="1:82" s="141" customFormat="1" ht="12">
      <c r="A90" s="142"/>
      <c r="B90" s="137"/>
      <c r="C90" s="138"/>
      <c r="D90" s="137"/>
      <c r="E90" s="137"/>
      <c r="F90" s="137"/>
      <c r="G90" s="139"/>
      <c r="H90" s="137"/>
      <c r="I90" s="139"/>
      <c r="J90" s="137"/>
      <c r="K90" s="138"/>
      <c r="L90" s="137"/>
      <c r="M90" s="139"/>
      <c r="N90" s="137"/>
      <c r="O90" s="138"/>
      <c r="P90" s="137"/>
      <c r="Q90" s="139"/>
      <c r="R90" s="137"/>
      <c r="S90" s="138"/>
      <c r="T90" s="140"/>
      <c r="U90" s="140"/>
      <c r="V90" s="137"/>
      <c r="W90" s="138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</row>
    <row r="91" spans="1:82" s="141" customFormat="1" ht="12">
      <c r="A91" s="142"/>
      <c r="B91" s="137"/>
      <c r="C91" s="138"/>
      <c r="D91" s="137"/>
      <c r="E91" s="137"/>
      <c r="F91" s="137"/>
      <c r="G91" s="139"/>
      <c r="H91" s="137"/>
      <c r="I91" s="139"/>
      <c r="J91" s="137"/>
      <c r="K91" s="138"/>
      <c r="L91" s="137"/>
      <c r="M91" s="139"/>
      <c r="N91" s="137"/>
      <c r="O91" s="138"/>
      <c r="P91" s="137"/>
      <c r="Q91" s="139"/>
      <c r="R91" s="137"/>
      <c r="S91" s="138"/>
      <c r="T91" s="140"/>
      <c r="U91" s="140"/>
      <c r="V91" s="137"/>
      <c r="W91" s="138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</row>
    <row r="92" spans="1:82" s="141" customFormat="1" ht="12">
      <c r="A92" s="142"/>
      <c r="B92" s="137"/>
      <c r="C92" s="138"/>
      <c r="D92" s="137"/>
      <c r="E92" s="137"/>
      <c r="F92" s="137"/>
      <c r="G92" s="139"/>
      <c r="H92" s="137"/>
      <c r="I92" s="139"/>
      <c r="J92" s="137"/>
      <c r="K92" s="138"/>
      <c r="L92" s="137"/>
      <c r="M92" s="139"/>
      <c r="N92" s="137"/>
      <c r="O92" s="138"/>
      <c r="P92" s="137"/>
      <c r="Q92" s="139"/>
      <c r="R92" s="137"/>
      <c r="S92" s="138"/>
      <c r="T92" s="140"/>
      <c r="U92" s="140"/>
      <c r="V92" s="137"/>
      <c r="W92" s="138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</row>
    <row r="93" spans="1:82" s="141" customFormat="1" ht="12">
      <c r="A93" s="142"/>
      <c r="B93" s="137"/>
      <c r="C93" s="138"/>
      <c r="D93" s="137"/>
      <c r="E93" s="137"/>
      <c r="F93" s="137"/>
      <c r="G93" s="139"/>
      <c r="H93" s="137"/>
      <c r="I93" s="139"/>
      <c r="J93" s="137"/>
      <c r="K93" s="138"/>
      <c r="L93" s="137"/>
      <c r="M93" s="139"/>
      <c r="N93" s="137"/>
      <c r="O93" s="138"/>
      <c r="P93" s="137"/>
      <c r="Q93" s="139"/>
      <c r="R93" s="137"/>
      <c r="S93" s="138"/>
      <c r="T93" s="140"/>
      <c r="U93" s="140"/>
      <c r="V93" s="137"/>
      <c r="W93" s="138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</row>
    <row r="94" spans="1:82" s="141" customFormat="1" ht="12">
      <c r="A94" s="142"/>
      <c r="B94" s="137"/>
      <c r="C94" s="138"/>
      <c r="D94" s="137"/>
      <c r="E94" s="137"/>
      <c r="F94" s="137"/>
      <c r="G94" s="139"/>
      <c r="H94" s="137"/>
      <c r="I94" s="139"/>
      <c r="J94" s="137"/>
      <c r="K94" s="138"/>
      <c r="L94" s="137"/>
      <c r="M94" s="139"/>
      <c r="N94" s="137"/>
      <c r="O94" s="138"/>
      <c r="P94" s="137"/>
      <c r="Q94" s="139"/>
      <c r="R94" s="137"/>
      <c r="S94" s="138"/>
      <c r="T94" s="140"/>
      <c r="U94" s="140"/>
      <c r="V94" s="137"/>
      <c r="W94" s="138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</row>
    <row r="95" spans="1:82" s="141" customFormat="1" ht="12">
      <c r="A95" s="142"/>
      <c r="B95" s="137"/>
      <c r="C95" s="138"/>
      <c r="D95" s="137"/>
      <c r="E95" s="137"/>
      <c r="F95" s="137"/>
      <c r="G95" s="139"/>
      <c r="H95" s="137"/>
      <c r="I95" s="139"/>
      <c r="J95" s="137"/>
      <c r="K95" s="138"/>
      <c r="L95" s="137"/>
      <c r="M95" s="139"/>
      <c r="N95" s="137"/>
      <c r="O95" s="138"/>
      <c r="P95" s="137"/>
      <c r="Q95" s="139"/>
      <c r="R95" s="137"/>
      <c r="S95" s="138"/>
      <c r="T95" s="140"/>
      <c r="U95" s="140"/>
      <c r="V95" s="137"/>
      <c r="W95" s="138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</row>
    <row r="96" spans="1:82" s="141" customFormat="1" ht="12">
      <c r="A96" s="142"/>
      <c r="B96" s="137"/>
      <c r="C96" s="138"/>
      <c r="D96" s="137"/>
      <c r="E96" s="137"/>
      <c r="F96" s="137"/>
      <c r="G96" s="139"/>
      <c r="H96" s="137"/>
      <c r="I96" s="139"/>
      <c r="J96" s="137"/>
      <c r="K96" s="138"/>
      <c r="L96" s="137"/>
      <c r="M96" s="139"/>
      <c r="N96" s="137"/>
      <c r="O96" s="138"/>
      <c r="P96" s="137"/>
      <c r="Q96" s="139"/>
      <c r="R96" s="137"/>
      <c r="S96" s="138"/>
      <c r="T96" s="140"/>
      <c r="U96" s="140"/>
      <c r="V96" s="137"/>
      <c r="W96" s="138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</row>
    <row r="97" spans="1:82" s="141" customFormat="1" ht="12">
      <c r="A97" s="142"/>
      <c r="B97" s="137"/>
      <c r="C97" s="138"/>
      <c r="D97" s="137"/>
      <c r="E97" s="137"/>
      <c r="F97" s="137"/>
      <c r="G97" s="139"/>
      <c r="H97" s="137"/>
      <c r="I97" s="139"/>
      <c r="J97" s="137"/>
      <c r="K97" s="138"/>
      <c r="L97" s="137"/>
      <c r="M97" s="139"/>
      <c r="N97" s="137"/>
      <c r="O97" s="138"/>
      <c r="P97" s="137"/>
      <c r="Q97" s="139"/>
      <c r="R97" s="137"/>
      <c r="S97" s="139"/>
      <c r="T97" s="137"/>
      <c r="U97" s="137"/>
      <c r="V97" s="137"/>
      <c r="W97" s="138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</row>
    <row r="98" spans="1:82" s="141" customFormat="1" ht="12">
      <c r="A98" s="142"/>
      <c r="B98" s="137"/>
      <c r="C98" s="138"/>
      <c r="D98" s="137"/>
      <c r="E98" s="137"/>
      <c r="F98" s="137"/>
      <c r="G98" s="139"/>
      <c r="H98" s="137"/>
      <c r="I98" s="139"/>
      <c r="J98" s="137"/>
      <c r="K98" s="138"/>
      <c r="L98" s="137"/>
      <c r="M98" s="139"/>
      <c r="N98" s="137"/>
      <c r="O98" s="138"/>
      <c r="P98" s="137"/>
      <c r="Q98" s="139"/>
      <c r="R98" s="137"/>
      <c r="S98" s="139"/>
      <c r="T98" s="137"/>
      <c r="U98" s="137"/>
      <c r="V98" s="137"/>
      <c r="W98" s="138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</row>
    <row r="99" spans="1:82" s="141" customFormat="1" ht="12">
      <c r="A99" s="142"/>
      <c r="B99" s="137"/>
      <c r="C99" s="138"/>
      <c r="D99" s="137"/>
      <c r="E99" s="137"/>
      <c r="F99" s="137"/>
      <c r="G99" s="139"/>
      <c r="H99" s="137"/>
      <c r="I99" s="139"/>
      <c r="J99" s="137"/>
      <c r="K99" s="138"/>
      <c r="L99" s="137"/>
      <c r="M99" s="139"/>
      <c r="N99" s="137"/>
      <c r="O99" s="138"/>
      <c r="P99" s="137"/>
      <c r="Q99" s="139"/>
      <c r="R99" s="137"/>
      <c r="S99" s="139"/>
      <c r="T99" s="137"/>
      <c r="U99" s="137"/>
      <c r="V99" s="137"/>
      <c r="W99" s="138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</row>
    <row r="100" spans="1:82" s="141" customFormat="1" ht="12">
      <c r="A100" s="142"/>
      <c r="B100" s="137"/>
      <c r="C100" s="138"/>
      <c r="D100" s="137"/>
      <c r="E100" s="137"/>
      <c r="F100" s="137"/>
      <c r="G100" s="139"/>
      <c r="H100" s="137"/>
      <c r="I100" s="139"/>
      <c r="J100" s="137"/>
      <c r="K100" s="138"/>
      <c r="L100" s="137"/>
      <c r="M100" s="139"/>
      <c r="N100" s="137"/>
      <c r="O100" s="138"/>
      <c r="P100" s="137"/>
      <c r="Q100" s="139"/>
      <c r="R100" s="137"/>
      <c r="S100" s="139"/>
      <c r="T100" s="137"/>
      <c r="U100" s="137"/>
      <c r="V100" s="137"/>
      <c r="W100" s="138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</row>
    <row r="101" spans="1:82" s="141" customFormat="1" ht="12">
      <c r="A101" s="142"/>
      <c r="B101" s="137"/>
      <c r="C101" s="138"/>
      <c r="D101" s="137"/>
      <c r="E101" s="137"/>
      <c r="F101" s="137"/>
      <c r="G101" s="139"/>
      <c r="H101" s="137"/>
      <c r="I101" s="139"/>
      <c r="J101" s="137"/>
      <c r="K101" s="138"/>
      <c r="L101" s="137"/>
      <c r="M101" s="139"/>
      <c r="N101" s="137"/>
      <c r="O101" s="139"/>
      <c r="P101" s="137"/>
      <c r="Q101" s="139"/>
      <c r="R101" s="137"/>
      <c r="S101" s="139"/>
      <c r="T101" s="137"/>
      <c r="U101" s="137"/>
      <c r="V101" s="137"/>
      <c r="W101" s="138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</row>
    <row r="102" spans="1:82" s="141" customFormat="1" ht="12">
      <c r="A102" s="142"/>
      <c r="B102" s="137"/>
      <c r="C102" s="138"/>
      <c r="D102" s="137"/>
      <c r="E102" s="137"/>
      <c r="F102" s="137"/>
      <c r="G102" s="139"/>
      <c r="H102" s="137"/>
      <c r="I102" s="139"/>
      <c r="J102" s="137"/>
      <c r="K102" s="138"/>
      <c r="L102" s="137"/>
      <c r="M102" s="139"/>
      <c r="N102" s="137"/>
      <c r="O102" s="139"/>
      <c r="P102" s="137"/>
      <c r="Q102" s="139"/>
      <c r="R102" s="137"/>
      <c r="S102" s="139"/>
      <c r="T102" s="137"/>
      <c r="U102" s="137"/>
      <c r="V102" s="137"/>
      <c r="W102" s="138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</row>
    <row r="103" spans="1:82" s="141" customFormat="1" ht="12">
      <c r="A103" s="142"/>
      <c r="B103" s="137"/>
      <c r="C103" s="138"/>
      <c r="D103" s="137"/>
      <c r="E103" s="137"/>
      <c r="F103" s="137"/>
      <c r="G103" s="139"/>
      <c r="H103" s="137"/>
      <c r="I103" s="139"/>
      <c r="J103" s="137"/>
      <c r="K103" s="138"/>
      <c r="L103" s="137"/>
      <c r="M103" s="139"/>
      <c r="N103" s="137"/>
      <c r="O103" s="139"/>
      <c r="P103" s="137"/>
      <c r="Q103" s="139"/>
      <c r="R103" s="137"/>
      <c r="S103" s="139"/>
      <c r="T103" s="137"/>
      <c r="U103" s="137"/>
      <c r="V103" s="137"/>
      <c r="W103" s="138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</row>
    <row r="104" spans="1:82" s="141" customFormat="1" ht="12">
      <c r="A104" s="142"/>
      <c r="B104" s="137"/>
      <c r="C104" s="138"/>
      <c r="D104" s="137"/>
      <c r="E104" s="137"/>
      <c r="F104" s="137"/>
      <c r="G104" s="139"/>
      <c r="H104" s="137"/>
      <c r="I104" s="139"/>
      <c r="J104" s="137"/>
      <c r="K104" s="138"/>
      <c r="L104" s="137"/>
      <c r="M104" s="139"/>
      <c r="N104" s="137"/>
      <c r="O104" s="139"/>
      <c r="P104" s="137"/>
      <c r="Q104" s="139"/>
      <c r="R104" s="137"/>
      <c r="S104" s="139"/>
      <c r="T104" s="137"/>
      <c r="U104" s="137"/>
      <c r="V104" s="137"/>
      <c r="W104" s="138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</row>
    <row r="105" spans="1:82" s="141" customFormat="1" ht="12">
      <c r="A105" s="142"/>
      <c r="B105" s="137"/>
      <c r="C105" s="138"/>
      <c r="D105" s="137"/>
      <c r="E105" s="137"/>
      <c r="F105" s="137"/>
      <c r="G105" s="139"/>
      <c r="H105" s="137"/>
      <c r="I105" s="139"/>
      <c r="J105" s="137"/>
      <c r="K105" s="138"/>
      <c r="L105" s="137"/>
      <c r="M105" s="139"/>
      <c r="N105" s="137"/>
      <c r="O105" s="139"/>
      <c r="P105" s="137"/>
      <c r="Q105" s="139"/>
      <c r="R105" s="137"/>
      <c r="S105" s="139"/>
      <c r="T105" s="137"/>
      <c r="U105" s="137"/>
      <c r="V105" s="137"/>
      <c r="W105" s="138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</row>
    <row r="106" spans="1:82" s="141" customFormat="1" ht="12">
      <c r="A106" s="142"/>
      <c r="B106" s="137"/>
      <c r="C106" s="138"/>
      <c r="D106" s="137"/>
      <c r="E106" s="137"/>
      <c r="F106" s="137"/>
      <c r="G106" s="139"/>
      <c r="H106" s="137"/>
      <c r="I106" s="139"/>
      <c r="J106" s="137"/>
      <c r="K106" s="138"/>
      <c r="L106" s="137"/>
      <c r="M106" s="139"/>
      <c r="N106" s="137"/>
      <c r="O106" s="139"/>
      <c r="P106" s="137"/>
      <c r="Q106" s="139"/>
      <c r="R106" s="137"/>
      <c r="S106" s="139"/>
      <c r="T106" s="137"/>
      <c r="U106" s="137"/>
      <c r="V106" s="137"/>
      <c r="W106" s="138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</row>
    <row r="107" spans="1:82" s="141" customFormat="1" ht="12">
      <c r="A107" s="142"/>
      <c r="B107" s="137"/>
      <c r="C107" s="138"/>
      <c r="D107" s="137"/>
      <c r="E107" s="137"/>
      <c r="F107" s="137"/>
      <c r="G107" s="139"/>
      <c r="H107" s="137"/>
      <c r="I107" s="139"/>
      <c r="J107" s="137"/>
      <c r="K107" s="138"/>
      <c r="L107" s="137"/>
      <c r="M107" s="139"/>
      <c r="N107" s="137"/>
      <c r="O107" s="139"/>
      <c r="P107" s="137"/>
      <c r="Q107" s="139"/>
      <c r="R107" s="137"/>
      <c r="S107" s="139"/>
      <c r="T107" s="137"/>
      <c r="U107" s="137"/>
      <c r="V107" s="137"/>
      <c r="W107" s="138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</row>
    <row r="108" spans="1:82" s="141" customFormat="1" ht="12">
      <c r="A108" s="142"/>
      <c r="B108" s="137"/>
      <c r="C108" s="138"/>
      <c r="D108" s="137"/>
      <c r="E108" s="137"/>
      <c r="F108" s="137"/>
      <c r="G108" s="139"/>
      <c r="H108" s="137"/>
      <c r="I108" s="139"/>
      <c r="J108" s="137"/>
      <c r="K108" s="138"/>
      <c r="L108" s="137"/>
      <c r="M108" s="139"/>
      <c r="N108" s="137"/>
      <c r="O108" s="139"/>
      <c r="P108" s="137"/>
      <c r="Q108" s="139"/>
      <c r="R108" s="137"/>
      <c r="S108" s="139"/>
      <c r="T108" s="137"/>
      <c r="U108" s="137"/>
      <c r="V108" s="137"/>
      <c r="W108" s="138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</row>
    <row r="109" spans="1:82" s="141" customFormat="1" ht="12">
      <c r="A109" s="142"/>
      <c r="B109" s="137"/>
      <c r="C109" s="138"/>
      <c r="D109" s="137"/>
      <c r="E109" s="137"/>
      <c r="F109" s="137"/>
      <c r="G109" s="139"/>
      <c r="H109" s="137"/>
      <c r="I109" s="139"/>
      <c r="J109" s="137"/>
      <c r="K109" s="138"/>
      <c r="L109" s="137"/>
      <c r="M109" s="139"/>
      <c r="N109" s="137"/>
      <c r="O109" s="139"/>
      <c r="P109" s="137"/>
      <c r="Q109" s="139"/>
      <c r="R109" s="137"/>
      <c r="S109" s="139"/>
      <c r="T109" s="137"/>
      <c r="U109" s="137"/>
      <c r="V109" s="137"/>
      <c r="W109" s="138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</row>
    <row r="110" spans="1:79" s="141" customFormat="1" ht="12">
      <c r="A110" s="142"/>
      <c r="B110" s="137"/>
      <c r="C110" s="138"/>
      <c r="D110" s="137"/>
      <c r="E110" s="137"/>
      <c r="F110" s="137"/>
      <c r="G110" s="139"/>
      <c r="H110" s="137"/>
      <c r="I110" s="139"/>
      <c r="J110" s="143"/>
      <c r="K110" s="138"/>
      <c r="L110" s="137"/>
      <c r="M110" s="139"/>
      <c r="N110" s="137"/>
      <c r="O110" s="139"/>
      <c r="P110" s="137"/>
      <c r="Q110" s="139"/>
      <c r="R110" s="137"/>
      <c r="S110" s="139"/>
      <c r="T110" s="139"/>
      <c r="U110" s="139"/>
      <c r="V110" s="137"/>
      <c r="W110" s="138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</row>
    <row r="111" spans="1:79" s="141" customFormat="1" ht="12">
      <c r="A111" s="142"/>
      <c r="B111" s="137"/>
      <c r="C111" s="138"/>
      <c r="D111" s="137"/>
      <c r="E111" s="137"/>
      <c r="F111" s="137"/>
      <c r="G111" s="139"/>
      <c r="H111" s="137"/>
      <c r="I111" s="139"/>
      <c r="J111" s="143"/>
      <c r="K111" s="138"/>
      <c r="L111" s="137"/>
      <c r="M111" s="139"/>
      <c r="N111" s="137"/>
      <c r="O111" s="139"/>
      <c r="P111" s="137"/>
      <c r="Q111" s="139"/>
      <c r="R111" s="137"/>
      <c r="S111" s="139"/>
      <c r="T111" s="139"/>
      <c r="U111" s="139"/>
      <c r="V111" s="137"/>
      <c r="W111" s="138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</row>
    <row r="112" spans="1:79" s="141" customFormat="1" ht="12">
      <c r="A112" s="142"/>
      <c r="B112" s="137"/>
      <c r="C112" s="138"/>
      <c r="D112" s="137"/>
      <c r="E112" s="137"/>
      <c r="F112" s="137"/>
      <c r="G112" s="139"/>
      <c r="H112" s="137"/>
      <c r="I112" s="139"/>
      <c r="J112" s="143"/>
      <c r="K112" s="138"/>
      <c r="L112" s="137"/>
      <c r="M112" s="139"/>
      <c r="N112" s="137"/>
      <c r="O112" s="139"/>
      <c r="P112" s="137"/>
      <c r="Q112" s="139"/>
      <c r="R112" s="137"/>
      <c r="S112" s="139"/>
      <c r="T112" s="139"/>
      <c r="U112" s="139"/>
      <c r="V112" s="137"/>
      <c r="W112" s="138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</row>
    <row r="113" spans="1:79" s="141" customFormat="1" ht="12">
      <c r="A113" s="142"/>
      <c r="B113" s="137"/>
      <c r="C113" s="138"/>
      <c r="D113" s="137"/>
      <c r="E113" s="137"/>
      <c r="F113" s="137"/>
      <c r="G113" s="139"/>
      <c r="H113" s="137"/>
      <c r="I113" s="139"/>
      <c r="J113" s="143"/>
      <c r="K113" s="138"/>
      <c r="L113" s="137"/>
      <c r="M113" s="139"/>
      <c r="N113" s="137"/>
      <c r="O113" s="139"/>
      <c r="P113" s="137"/>
      <c r="Q113" s="139"/>
      <c r="R113" s="137"/>
      <c r="S113" s="139"/>
      <c r="T113" s="139"/>
      <c r="U113" s="139"/>
      <c r="V113" s="137"/>
      <c r="W113" s="138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</row>
    <row r="114" spans="1:79" s="141" customFormat="1" ht="12">
      <c r="A114" s="142"/>
      <c r="B114" s="137"/>
      <c r="C114" s="138"/>
      <c r="D114" s="137"/>
      <c r="E114" s="137"/>
      <c r="F114" s="137"/>
      <c r="G114" s="139"/>
      <c r="H114" s="137"/>
      <c r="I114" s="139"/>
      <c r="J114" s="143"/>
      <c r="K114" s="138"/>
      <c r="L114" s="137"/>
      <c r="M114" s="139"/>
      <c r="N114" s="137"/>
      <c r="O114" s="139"/>
      <c r="P114" s="137"/>
      <c r="Q114" s="139"/>
      <c r="R114" s="137"/>
      <c r="S114" s="139"/>
      <c r="T114" s="139"/>
      <c r="U114" s="139"/>
      <c r="V114" s="137"/>
      <c r="W114" s="138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</row>
    <row r="115" spans="1:79" s="141" customFormat="1" ht="12">
      <c r="A115" s="142"/>
      <c r="B115" s="137"/>
      <c r="C115" s="138"/>
      <c r="D115" s="137"/>
      <c r="E115" s="137"/>
      <c r="F115" s="137"/>
      <c r="G115" s="139"/>
      <c r="H115" s="137"/>
      <c r="I115" s="139"/>
      <c r="J115" s="143"/>
      <c r="K115" s="138"/>
      <c r="L115" s="137"/>
      <c r="M115" s="139"/>
      <c r="N115" s="137"/>
      <c r="O115" s="139"/>
      <c r="P115" s="137"/>
      <c r="Q115" s="139"/>
      <c r="R115" s="137"/>
      <c r="S115" s="139"/>
      <c r="T115" s="139"/>
      <c r="U115" s="139"/>
      <c r="V115" s="137"/>
      <c r="W115" s="138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</row>
    <row r="116" spans="1:79" s="141" customFormat="1" ht="12">
      <c r="A116" s="142"/>
      <c r="B116" s="137"/>
      <c r="C116" s="138"/>
      <c r="D116" s="137"/>
      <c r="E116" s="137"/>
      <c r="F116" s="137"/>
      <c r="G116" s="139"/>
      <c r="H116" s="137"/>
      <c r="I116" s="139"/>
      <c r="J116" s="143"/>
      <c r="K116" s="138"/>
      <c r="L116" s="137"/>
      <c r="M116" s="139"/>
      <c r="N116" s="137"/>
      <c r="O116" s="139"/>
      <c r="P116" s="137"/>
      <c r="Q116" s="139"/>
      <c r="R116" s="137"/>
      <c r="S116" s="139"/>
      <c r="T116" s="139"/>
      <c r="U116" s="139"/>
      <c r="V116" s="137"/>
      <c r="W116" s="138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</row>
    <row r="117" spans="1:79" s="141" customFormat="1" ht="12">
      <c r="A117" s="142"/>
      <c r="B117" s="137"/>
      <c r="C117" s="138"/>
      <c r="D117" s="137"/>
      <c r="E117" s="137"/>
      <c r="F117" s="137"/>
      <c r="G117" s="139"/>
      <c r="H117" s="137"/>
      <c r="I117" s="139"/>
      <c r="J117" s="143"/>
      <c r="K117" s="138"/>
      <c r="L117" s="137"/>
      <c r="M117" s="139"/>
      <c r="N117" s="137"/>
      <c r="O117" s="139"/>
      <c r="P117" s="137"/>
      <c r="Q117" s="139"/>
      <c r="R117" s="137"/>
      <c r="S117" s="139"/>
      <c r="T117" s="139"/>
      <c r="U117" s="139"/>
      <c r="V117" s="137"/>
      <c r="W117" s="138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</row>
    <row r="118" spans="1:33" s="141" customFormat="1" ht="12">
      <c r="A118" s="142"/>
      <c r="B118" s="137"/>
      <c r="C118" s="138"/>
      <c r="D118" s="137"/>
      <c r="E118" s="137"/>
      <c r="F118" s="137"/>
      <c r="G118" s="139"/>
      <c r="H118" s="137"/>
      <c r="I118" s="139"/>
      <c r="J118" s="143"/>
      <c r="K118" s="138"/>
      <c r="L118" s="137"/>
      <c r="M118" s="139"/>
      <c r="N118" s="137"/>
      <c r="O118" s="139"/>
      <c r="P118" s="137"/>
      <c r="Q118" s="139"/>
      <c r="R118" s="137"/>
      <c r="S118" s="139"/>
      <c r="T118" s="139"/>
      <c r="U118" s="139"/>
      <c r="V118" s="137"/>
      <c r="W118" s="138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</row>
    <row r="119" spans="1:33" s="141" customFormat="1" ht="12">
      <c r="A119" s="142"/>
      <c r="B119" s="137"/>
      <c r="C119" s="138"/>
      <c r="D119" s="137"/>
      <c r="E119" s="137"/>
      <c r="F119" s="137"/>
      <c r="G119" s="139"/>
      <c r="H119" s="137"/>
      <c r="I119" s="139"/>
      <c r="J119" s="143"/>
      <c r="K119" s="138"/>
      <c r="L119" s="137"/>
      <c r="M119" s="139"/>
      <c r="N119" s="137"/>
      <c r="O119" s="139"/>
      <c r="P119" s="137"/>
      <c r="Q119" s="139"/>
      <c r="R119" s="137"/>
      <c r="S119" s="139"/>
      <c r="T119" s="139"/>
      <c r="U119" s="139"/>
      <c r="V119" s="137"/>
      <c r="W119" s="138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</row>
    <row r="120" spans="1:33" s="141" customFormat="1" ht="12">
      <c r="A120" s="142"/>
      <c r="B120" s="137"/>
      <c r="C120" s="138"/>
      <c r="D120" s="137"/>
      <c r="E120" s="137"/>
      <c r="F120" s="137"/>
      <c r="G120" s="139"/>
      <c r="H120" s="137"/>
      <c r="I120" s="139"/>
      <c r="J120" s="143"/>
      <c r="K120" s="138"/>
      <c r="L120" s="137"/>
      <c r="M120" s="139"/>
      <c r="N120" s="137"/>
      <c r="O120" s="139"/>
      <c r="P120" s="137"/>
      <c r="Q120" s="139"/>
      <c r="R120" s="137"/>
      <c r="S120" s="139"/>
      <c r="T120" s="139"/>
      <c r="U120" s="139"/>
      <c r="V120" s="137"/>
      <c r="W120" s="138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</row>
    <row r="121" spans="1:33" s="141" customFormat="1" ht="12">
      <c r="A121" s="142"/>
      <c r="B121" s="137"/>
      <c r="C121" s="138"/>
      <c r="D121" s="137"/>
      <c r="E121" s="137"/>
      <c r="F121" s="137"/>
      <c r="G121" s="139"/>
      <c r="H121" s="137"/>
      <c r="I121" s="139"/>
      <c r="J121" s="143"/>
      <c r="K121" s="138"/>
      <c r="L121" s="137"/>
      <c r="M121" s="139"/>
      <c r="N121" s="137"/>
      <c r="O121" s="139"/>
      <c r="P121" s="137"/>
      <c r="Q121" s="139"/>
      <c r="R121" s="137"/>
      <c r="S121" s="139"/>
      <c r="T121" s="139"/>
      <c r="U121" s="139"/>
      <c r="V121" s="137"/>
      <c r="W121" s="138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</row>
    <row r="122" spans="1:33" s="141" customFormat="1" ht="12">
      <c r="A122" s="142"/>
      <c r="B122" s="137"/>
      <c r="C122" s="138"/>
      <c r="D122" s="137"/>
      <c r="E122" s="137"/>
      <c r="F122" s="137"/>
      <c r="G122" s="139"/>
      <c r="H122" s="137"/>
      <c r="I122" s="139"/>
      <c r="J122" s="143"/>
      <c r="K122" s="138"/>
      <c r="L122" s="137"/>
      <c r="M122" s="139"/>
      <c r="N122" s="137"/>
      <c r="O122" s="139"/>
      <c r="P122" s="137"/>
      <c r="Q122" s="139"/>
      <c r="R122" s="137"/>
      <c r="S122" s="139"/>
      <c r="T122" s="139"/>
      <c r="U122" s="139"/>
      <c r="V122" s="137"/>
      <c r="W122" s="138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</row>
    <row r="123" spans="1:33" s="141" customFormat="1" ht="12">
      <c r="A123" s="142"/>
      <c r="B123" s="137"/>
      <c r="C123" s="138"/>
      <c r="D123" s="137"/>
      <c r="E123" s="137"/>
      <c r="F123" s="137"/>
      <c r="G123" s="139"/>
      <c r="H123" s="137"/>
      <c r="I123" s="139"/>
      <c r="J123" s="143"/>
      <c r="K123" s="138"/>
      <c r="L123" s="137"/>
      <c r="M123" s="139"/>
      <c r="N123" s="137"/>
      <c r="O123" s="139"/>
      <c r="P123" s="137"/>
      <c r="Q123" s="139"/>
      <c r="R123" s="137"/>
      <c r="S123" s="139"/>
      <c r="T123" s="139"/>
      <c r="U123" s="139"/>
      <c r="V123" s="137"/>
      <c r="W123" s="138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</row>
    <row r="124" spans="1:33" s="141" customFormat="1" ht="12">
      <c r="A124" s="142"/>
      <c r="B124" s="137"/>
      <c r="C124" s="138"/>
      <c r="D124" s="137"/>
      <c r="E124" s="137"/>
      <c r="F124" s="137"/>
      <c r="G124" s="139"/>
      <c r="H124" s="137"/>
      <c r="I124" s="139"/>
      <c r="J124" s="143"/>
      <c r="K124" s="138"/>
      <c r="L124" s="137"/>
      <c r="M124" s="139"/>
      <c r="N124" s="137"/>
      <c r="O124" s="139"/>
      <c r="P124" s="137"/>
      <c r="Q124" s="139"/>
      <c r="R124" s="137"/>
      <c r="S124" s="139"/>
      <c r="T124" s="139"/>
      <c r="U124" s="139"/>
      <c r="V124" s="137"/>
      <c r="W124" s="138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</row>
    <row r="125" spans="1:33" s="141" customFormat="1" ht="12">
      <c r="A125" s="142"/>
      <c r="B125" s="137"/>
      <c r="C125" s="138"/>
      <c r="D125" s="137"/>
      <c r="E125" s="137"/>
      <c r="F125" s="137"/>
      <c r="G125" s="139"/>
      <c r="H125" s="137"/>
      <c r="I125" s="139"/>
      <c r="J125" s="143"/>
      <c r="K125" s="138"/>
      <c r="L125" s="137"/>
      <c r="M125" s="139"/>
      <c r="N125" s="137"/>
      <c r="O125" s="139"/>
      <c r="P125" s="137"/>
      <c r="Q125" s="139"/>
      <c r="R125" s="137"/>
      <c r="S125" s="139"/>
      <c r="T125" s="139"/>
      <c r="U125" s="139"/>
      <c r="V125" s="137"/>
      <c r="W125" s="138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</row>
    <row r="126" spans="1:33" s="141" customFormat="1" ht="12">
      <c r="A126" s="142"/>
      <c r="B126" s="137"/>
      <c r="C126" s="138"/>
      <c r="D126" s="137"/>
      <c r="E126" s="137"/>
      <c r="F126" s="137"/>
      <c r="G126" s="139"/>
      <c r="H126" s="137"/>
      <c r="I126" s="139"/>
      <c r="J126" s="143"/>
      <c r="K126" s="138"/>
      <c r="L126" s="137"/>
      <c r="M126" s="139"/>
      <c r="N126" s="137"/>
      <c r="O126" s="139"/>
      <c r="P126" s="137"/>
      <c r="Q126" s="139"/>
      <c r="R126" s="137"/>
      <c r="S126" s="139"/>
      <c r="T126" s="139"/>
      <c r="U126" s="139"/>
      <c r="V126" s="137"/>
      <c r="W126" s="138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</row>
    <row r="127" spans="1:33" s="141" customFormat="1" ht="12">
      <c r="A127" s="142"/>
      <c r="B127" s="137"/>
      <c r="C127" s="138"/>
      <c r="D127" s="137"/>
      <c r="E127" s="137"/>
      <c r="F127" s="137"/>
      <c r="G127" s="139"/>
      <c r="H127" s="137"/>
      <c r="I127" s="139"/>
      <c r="J127" s="143"/>
      <c r="K127" s="138"/>
      <c r="L127" s="137"/>
      <c r="M127" s="139"/>
      <c r="N127" s="137"/>
      <c r="O127" s="139"/>
      <c r="P127" s="137"/>
      <c r="Q127" s="139"/>
      <c r="R127" s="137"/>
      <c r="S127" s="139"/>
      <c r="T127" s="139"/>
      <c r="U127" s="139"/>
      <c r="V127" s="137"/>
      <c r="W127" s="138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</row>
    <row r="128" spans="1:33" s="141" customFormat="1" ht="12">
      <c r="A128" s="142"/>
      <c r="B128" s="137"/>
      <c r="C128" s="138"/>
      <c r="D128" s="137"/>
      <c r="E128" s="137"/>
      <c r="F128" s="137"/>
      <c r="G128" s="139"/>
      <c r="H128" s="137"/>
      <c r="I128" s="139"/>
      <c r="J128" s="143"/>
      <c r="K128" s="138"/>
      <c r="L128" s="137"/>
      <c r="M128" s="139"/>
      <c r="N128" s="137"/>
      <c r="O128" s="139"/>
      <c r="P128" s="137"/>
      <c r="Q128" s="139"/>
      <c r="R128" s="137"/>
      <c r="S128" s="139"/>
      <c r="T128" s="139"/>
      <c r="U128" s="139"/>
      <c r="V128" s="137"/>
      <c r="W128" s="138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</row>
    <row r="129" spans="1:33" s="141" customFormat="1" ht="12">
      <c r="A129" s="142"/>
      <c r="B129" s="137"/>
      <c r="C129" s="138"/>
      <c r="D129" s="137"/>
      <c r="E129" s="137"/>
      <c r="F129" s="137"/>
      <c r="G129" s="139"/>
      <c r="H129" s="137"/>
      <c r="I129" s="139"/>
      <c r="J129" s="143"/>
      <c r="K129" s="138"/>
      <c r="L129" s="137"/>
      <c r="M129" s="139"/>
      <c r="N129" s="137"/>
      <c r="O129" s="139"/>
      <c r="P129" s="137"/>
      <c r="Q129" s="139"/>
      <c r="R129" s="137"/>
      <c r="S129" s="139"/>
      <c r="T129" s="139"/>
      <c r="U129" s="139"/>
      <c r="V129" s="137"/>
      <c r="W129" s="138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</row>
    <row r="130" spans="1:33" s="141" customFormat="1" ht="12">
      <c r="A130" s="142"/>
      <c r="B130" s="137"/>
      <c r="C130" s="138"/>
      <c r="D130" s="137"/>
      <c r="E130" s="137"/>
      <c r="F130" s="137"/>
      <c r="G130" s="139"/>
      <c r="H130" s="137"/>
      <c r="I130" s="139"/>
      <c r="J130" s="143"/>
      <c r="K130" s="138"/>
      <c r="L130" s="137"/>
      <c r="M130" s="139"/>
      <c r="N130" s="137"/>
      <c r="O130" s="139"/>
      <c r="P130" s="137"/>
      <c r="Q130" s="139"/>
      <c r="R130" s="137"/>
      <c r="S130" s="139"/>
      <c r="T130" s="139"/>
      <c r="U130" s="139"/>
      <c r="V130" s="137"/>
      <c r="W130" s="138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</row>
    <row r="131" spans="1:33" s="141" customFormat="1" ht="12">
      <c r="A131" s="142"/>
      <c r="B131" s="137"/>
      <c r="C131" s="138"/>
      <c r="D131" s="137"/>
      <c r="E131" s="137"/>
      <c r="F131" s="137"/>
      <c r="G131" s="139"/>
      <c r="H131" s="137"/>
      <c r="I131" s="139"/>
      <c r="J131" s="143"/>
      <c r="K131" s="138"/>
      <c r="L131" s="137"/>
      <c r="M131" s="139"/>
      <c r="N131" s="137"/>
      <c r="O131" s="139"/>
      <c r="P131" s="137"/>
      <c r="Q131" s="139"/>
      <c r="R131" s="137"/>
      <c r="S131" s="139"/>
      <c r="T131" s="139"/>
      <c r="U131" s="139"/>
      <c r="V131" s="137"/>
      <c r="W131" s="138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</row>
    <row r="132" spans="1:33" s="141" customFormat="1" ht="12">
      <c r="A132" s="142"/>
      <c r="B132" s="137"/>
      <c r="C132" s="138"/>
      <c r="D132" s="137"/>
      <c r="E132" s="137"/>
      <c r="F132" s="137"/>
      <c r="G132" s="139"/>
      <c r="H132" s="137"/>
      <c r="I132" s="139"/>
      <c r="J132" s="143"/>
      <c r="K132" s="138"/>
      <c r="L132" s="137"/>
      <c r="M132" s="139"/>
      <c r="N132" s="137"/>
      <c r="O132" s="139"/>
      <c r="P132" s="137"/>
      <c r="Q132" s="139"/>
      <c r="R132" s="137"/>
      <c r="S132" s="139"/>
      <c r="T132" s="139"/>
      <c r="U132" s="139"/>
      <c r="V132" s="137"/>
      <c r="W132" s="138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</row>
    <row r="133" spans="1:33" s="141" customFormat="1" ht="12">
      <c r="A133" s="142"/>
      <c r="B133" s="137"/>
      <c r="C133" s="138"/>
      <c r="D133" s="137"/>
      <c r="E133" s="137"/>
      <c r="F133" s="137"/>
      <c r="G133" s="139"/>
      <c r="H133" s="137"/>
      <c r="I133" s="139"/>
      <c r="J133" s="143"/>
      <c r="K133" s="138"/>
      <c r="L133" s="137"/>
      <c r="M133" s="139"/>
      <c r="N133" s="137"/>
      <c r="O133" s="139"/>
      <c r="P133" s="137"/>
      <c r="Q133" s="139"/>
      <c r="R133" s="137"/>
      <c r="S133" s="139"/>
      <c r="T133" s="139"/>
      <c r="U133" s="139"/>
      <c r="V133" s="137"/>
      <c r="W133" s="138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</row>
    <row r="134" spans="1:33" s="141" customFormat="1" ht="12">
      <c r="A134" s="142"/>
      <c r="B134" s="137"/>
      <c r="C134" s="138"/>
      <c r="D134" s="137"/>
      <c r="E134" s="137"/>
      <c r="F134" s="137"/>
      <c r="G134" s="139"/>
      <c r="H134" s="137"/>
      <c r="I134" s="139"/>
      <c r="J134" s="143"/>
      <c r="K134" s="138"/>
      <c r="L134" s="137"/>
      <c r="M134" s="139"/>
      <c r="N134" s="137"/>
      <c r="O134" s="139"/>
      <c r="P134" s="137"/>
      <c r="Q134" s="139"/>
      <c r="R134" s="137"/>
      <c r="S134" s="139"/>
      <c r="T134" s="139"/>
      <c r="U134" s="139"/>
      <c r="V134" s="137"/>
      <c r="W134" s="138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</row>
    <row r="135" spans="1:33" s="141" customFormat="1" ht="12">
      <c r="A135" s="142"/>
      <c r="B135" s="137"/>
      <c r="C135" s="138"/>
      <c r="D135" s="137"/>
      <c r="E135" s="137"/>
      <c r="F135" s="137"/>
      <c r="G135" s="139"/>
      <c r="H135" s="137"/>
      <c r="I135" s="139"/>
      <c r="J135" s="143"/>
      <c r="K135" s="138"/>
      <c r="L135" s="137"/>
      <c r="M135" s="139"/>
      <c r="N135" s="137"/>
      <c r="O135" s="139"/>
      <c r="P135" s="137"/>
      <c r="Q135" s="139"/>
      <c r="R135" s="137"/>
      <c r="S135" s="139"/>
      <c r="T135" s="139"/>
      <c r="U135" s="139"/>
      <c r="V135" s="137"/>
      <c r="W135" s="138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</row>
    <row r="136" spans="1:33" s="141" customFormat="1" ht="12">
      <c r="A136" s="142"/>
      <c r="B136" s="137"/>
      <c r="C136" s="138"/>
      <c r="D136" s="137"/>
      <c r="E136" s="137"/>
      <c r="F136" s="137"/>
      <c r="G136" s="139"/>
      <c r="H136" s="137"/>
      <c r="I136" s="139"/>
      <c r="J136" s="143"/>
      <c r="K136" s="138"/>
      <c r="L136" s="137"/>
      <c r="M136" s="139"/>
      <c r="N136" s="137"/>
      <c r="O136" s="139"/>
      <c r="P136" s="137"/>
      <c r="Q136" s="139"/>
      <c r="R136" s="137"/>
      <c r="S136" s="139"/>
      <c r="T136" s="139"/>
      <c r="U136" s="139"/>
      <c r="V136" s="137"/>
      <c r="W136" s="138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</row>
    <row r="137" spans="1:33" s="141" customFormat="1" ht="12">
      <c r="A137" s="142"/>
      <c r="B137" s="137"/>
      <c r="C137" s="138"/>
      <c r="D137" s="137"/>
      <c r="E137" s="137"/>
      <c r="F137" s="137"/>
      <c r="G137" s="139"/>
      <c r="H137" s="137"/>
      <c r="I137" s="139"/>
      <c r="J137" s="143"/>
      <c r="K137" s="138"/>
      <c r="L137" s="137"/>
      <c r="M137" s="139"/>
      <c r="N137" s="137"/>
      <c r="O137" s="139"/>
      <c r="P137" s="137"/>
      <c r="Q137" s="139"/>
      <c r="R137" s="137"/>
      <c r="S137" s="139"/>
      <c r="T137" s="139"/>
      <c r="U137" s="139"/>
      <c r="V137" s="137"/>
      <c r="W137" s="138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</row>
    <row r="138" spans="1:33" s="141" customFormat="1" ht="12">
      <c r="A138" s="142"/>
      <c r="B138" s="137"/>
      <c r="C138" s="138"/>
      <c r="D138" s="137"/>
      <c r="E138" s="137"/>
      <c r="F138" s="137"/>
      <c r="G138" s="139"/>
      <c r="H138" s="137"/>
      <c r="I138" s="139"/>
      <c r="J138" s="143"/>
      <c r="K138" s="138"/>
      <c r="L138" s="137"/>
      <c r="M138" s="139"/>
      <c r="N138" s="137"/>
      <c r="O138" s="139"/>
      <c r="P138" s="137"/>
      <c r="Q138" s="139"/>
      <c r="R138" s="137"/>
      <c r="S138" s="139"/>
      <c r="T138" s="139"/>
      <c r="U138" s="139"/>
      <c r="V138" s="137"/>
      <c r="W138" s="138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</row>
    <row r="139" spans="1:33" s="141" customFormat="1" ht="12">
      <c r="A139" s="142"/>
      <c r="B139" s="137"/>
      <c r="C139" s="138"/>
      <c r="D139" s="137"/>
      <c r="E139" s="137"/>
      <c r="F139" s="137"/>
      <c r="G139" s="139"/>
      <c r="H139" s="137"/>
      <c r="I139" s="139"/>
      <c r="J139" s="143"/>
      <c r="K139" s="138"/>
      <c r="L139" s="137"/>
      <c r="M139" s="139"/>
      <c r="N139" s="137"/>
      <c r="O139" s="139"/>
      <c r="P139" s="137"/>
      <c r="Q139" s="139"/>
      <c r="R139" s="137"/>
      <c r="S139" s="139"/>
      <c r="T139" s="139"/>
      <c r="U139" s="139"/>
      <c r="V139" s="137"/>
      <c r="W139" s="138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</row>
    <row r="140" spans="1:33" s="141" customFormat="1" ht="12">
      <c r="A140" s="142"/>
      <c r="B140" s="137"/>
      <c r="C140" s="138"/>
      <c r="D140" s="137"/>
      <c r="E140" s="137"/>
      <c r="F140" s="137"/>
      <c r="G140" s="139"/>
      <c r="H140" s="137"/>
      <c r="I140" s="139"/>
      <c r="J140" s="143"/>
      <c r="K140" s="138"/>
      <c r="L140" s="137"/>
      <c r="M140" s="139"/>
      <c r="N140" s="137"/>
      <c r="O140" s="139"/>
      <c r="P140" s="137"/>
      <c r="Q140" s="139"/>
      <c r="R140" s="137"/>
      <c r="S140" s="139"/>
      <c r="T140" s="139"/>
      <c r="U140" s="139"/>
      <c r="V140" s="137"/>
      <c r="W140" s="138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</row>
    <row r="141" spans="1:33" s="141" customFormat="1" ht="12">
      <c r="A141" s="142"/>
      <c r="B141" s="137"/>
      <c r="C141" s="138"/>
      <c r="D141" s="137"/>
      <c r="E141" s="137"/>
      <c r="F141" s="137"/>
      <c r="G141" s="139"/>
      <c r="H141" s="137"/>
      <c r="I141" s="139"/>
      <c r="J141" s="143"/>
      <c r="K141" s="138"/>
      <c r="L141" s="137"/>
      <c r="M141" s="139"/>
      <c r="N141" s="137"/>
      <c r="O141" s="139"/>
      <c r="P141" s="137"/>
      <c r="Q141" s="139"/>
      <c r="R141" s="137"/>
      <c r="S141" s="139"/>
      <c r="T141" s="139"/>
      <c r="U141" s="139"/>
      <c r="V141" s="137"/>
      <c r="W141" s="138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</row>
    <row r="142" spans="1:33" s="141" customFormat="1" ht="12">
      <c r="A142" s="142"/>
      <c r="B142" s="137"/>
      <c r="C142" s="138"/>
      <c r="D142" s="137"/>
      <c r="E142" s="137"/>
      <c r="F142" s="137"/>
      <c r="G142" s="139"/>
      <c r="H142" s="137"/>
      <c r="I142" s="139"/>
      <c r="J142" s="143"/>
      <c r="K142" s="138"/>
      <c r="L142" s="137"/>
      <c r="M142" s="139"/>
      <c r="N142" s="137"/>
      <c r="O142" s="139"/>
      <c r="P142" s="137"/>
      <c r="Q142" s="139"/>
      <c r="R142" s="137"/>
      <c r="S142" s="139"/>
      <c r="T142" s="139"/>
      <c r="U142" s="139"/>
      <c r="V142" s="137"/>
      <c r="W142" s="138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</row>
    <row r="143" spans="1:33" s="141" customFormat="1" ht="12">
      <c r="A143" s="142"/>
      <c r="B143" s="137"/>
      <c r="C143" s="138"/>
      <c r="D143" s="137"/>
      <c r="E143" s="137"/>
      <c r="F143" s="137"/>
      <c r="G143" s="139"/>
      <c r="H143" s="137"/>
      <c r="I143" s="139"/>
      <c r="J143" s="143"/>
      <c r="K143" s="138"/>
      <c r="L143" s="137"/>
      <c r="M143" s="139"/>
      <c r="N143" s="137"/>
      <c r="O143" s="139"/>
      <c r="P143" s="137"/>
      <c r="Q143" s="139"/>
      <c r="R143" s="137"/>
      <c r="S143" s="139"/>
      <c r="T143" s="139"/>
      <c r="U143" s="139"/>
      <c r="V143" s="137"/>
      <c r="W143" s="138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</row>
    <row r="144" spans="1:33" s="141" customFormat="1" ht="12">
      <c r="A144" s="142"/>
      <c r="B144" s="137"/>
      <c r="C144" s="138"/>
      <c r="D144" s="137"/>
      <c r="E144" s="137"/>
      <c r="F144" s="137"/>
      <c r="G144" s="139"/>
      <c r="H144" s="137"/>
      <c r="I144" s="139"/>
      <c r="J144" s="143"/>
      <c r="K144" s="138"/>
      <c r="L144" s="137"/>
      <c r="M144" s="139"/>
      <c r="N144" s="137"/>
      <c r="O144" s="139"/>
      <c r="P144" s="137"/>
      <c r="Q144" s="139"/>
      <c r="R144" s="137"/>
      <c r="S144" s="139"/>
      <c r="T144" s="139"/>
      <c r="U144" s="139"/>
      <c r="V144" s="137"/>
      <c r="W144" s="138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</row>
    <row r="145" spans="1:33" s="141" customFormat="1" ht="12">
      <c r="A145" s="142"/>
      <c r="B145" s="137"/>
      <c r="C145" s="138"/>
      <c r="D145" s="137"/>
      <c r="E145" s="137"/>
      <c r="F145" s="137"/>
      <c r="G145" s="139"/>
      <c r="H145" s="137"/>
      <c r="I145" s="139"/>
      <c r="J145" s="143"/>
      <c r="K145" s="138"/>
      <c r="L145" s="137"/>
      <c r="M145" s="139"/>
      <c r="N145" s="137"/>
      <c r="O145" s="139"/>
      <c r="P145" s="137"/>
      <c r="Q145" s="139"/>
      <c r="R145" s="137"/>
      <c r="S145" s="139"/>
      <c r="T145" s="139"/>
      <c r="U145" s="139"/>
      <c r="V145" s="137"/>
      <c r="W145" s="138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</row>
    <row r="146" spans="1:33" s="141" customFormat="1" ht="12">
      <c r="A146" s="142"/>
      <c r="B146" s="137"/>
      <c r="C146" s="138"/>
      <c r="D146" s="137"/>
      <c r="E146" s="137"/>
      <c r="F146" s="137"/>
      <c r="G146" s="139"/>
      <c r="H146" s="137"/>
      <c r="I146" s="139"/>
      <c r="J146" s="143"/>
      <c r="K146" s="138"/>
      <c r="L146" s="137"/>
      <c r="M146" s="139"/>
      <c r="N146" s="137"/>
      <c r="O146" s="139"/>
      <c r="P146" s="137"/>
      <c r="Q146" s="139"/>
      <c r="R146" s="137"/>
      <c r="S146" s="139"/>
      <c r="T146" s="139"/>
      <c r="U146" s="139"/>
      <c r="V146" s="137"/>
      <c r="W146" s="138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</row>
    <row r="147" spans="1:33" s="141" customFormat="1" ht="12">
      <c r="A147" s="142"/>
      <c r="B147" s="137"/>
      <c r="C147" s="138"/>
      <c r="D147" s="137"/>
      <c r="E147" s="137"/>
      <c r="F147" s="137"/>
      <c r="G147" s="139"/>
      <c r="H147" s="137"/>
      <c r="I147" s="139"/>
      <c r="J147" s="143"/>
      <c r="K147" s="138"/>
      <c r="L147" s="137"/>
      <c r="M147" s="139"/>
      <c r="N147" s="137"/>
      <c r="O147" s="139"/>
      <c r="P147" s="137"/>
      <c r="Q147" s="139"/>
      <c r="R147" s="137"/>
      <c r="S147" s="139"/>
      <c r="T147" s="139"/>
      <c r="U147" s="139"/>
      <c r="V147" s="137"/>
      <c r="W147" s="138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</row>
    <row r="148" spans="1:33" s="141" customFormat="1" ht="12">
      <c r="A148" s="142"/>
      <c r="B148" s="137"/>
      <c r="C148" s="138"/>
      <c r="D148" s="137"/>
      <c r="E148" s="137"/>
      <c r="F148" s="137"/>
      <c r="G148" s="139"/>
      <c r="H148" s="137"/>
      <c r="I148" s="139"/>
      <c r="J148" s="143"/>
      <c r="K148" s="138"/>
      <c r="L148" s="137"/>
      <c r="M148" s="139"/>
      <c r="N148" s="137"/>
      <c r="O148" s="139"/>
      <c r="P148" s="137"/>
      <c r="Q148" s="139"/>
      <c r="R148" s="137"/>
      <c r="S148" s="139"/>
      <c r="T148" s="139"/>
      <c r="U148" s="139"/>
      <c r="V148" s="137"/>
      <c r="W148" s="138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</row>
    <row r="149" spans="1:33" s="141" customFormat="1" ht="12">
      <c r="A149" s="142"/>
      <c r="B149" s="137"/>
      <c r="C149" s="138"/>
      <c r="D149" s="137"/>
      <c r="E149" s="137"/>
      <c r="F149" s="137"/>
      <c r="G149" s="139"/>
      <c r="H149" s="137"/>
      <c r="I149" s="139"/>
      <c r="J149" s="143"/>
      <c r="K149" s="138"/>
      <c r="L149" s="137"/>
      <c r="M149" s="139"/>
      <c r="N149" s="137"/>
      <c r="O149" s="139"/>
      <c r="P149" s="137"/>
      <c r="Q149" s="139"/>
      <c r="R149" s="137"/>
      <c r="S149" s="139"/>
      <c r="T149" s="139"/>
      <c r="U149" s="139"/>
      <c r="V149" s="137"/>
      <c r="W149" s="138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</row>
    <row r="150" spans="1:33" s="141" customFormat="1" ht="12">
      <c r="A150" s="142"/>
      <c r="B150" s="137"/>
      <c r="C150" s="138"/>
      <c r="D150" s="137"/>
      <c r="E150" s="137"/>
      <c r="F150" s="137"/>
      <c r="G150" s="139"/>
      <c r="H150" s="137"/>
      <c r="I150" s="139"/>
      <c r="J150" s="143"/>
      <c r="K150" s="138"/>
      <c r="L150" s="137"/>
      <c r="M150" s="139"/>
      <c r="N150" s="137"/>
      <c r="O150" s="139"/>
      <c r="P150" s="137"/>
      <c r="Q150" s="139"/>
      <c r="R150" s="137"/>
      <c r="S150" s="139"/>
      <c r="T150" s="139"/>
      <c r="U150" s="139"/>
      <c r="V150" s="137"/>
      <c r="W150" s="138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</row>
    <row r="151" spans="1:33" s="141" customFormat="1" ht="12">
      <c r="A151" s="142"/>
      <c r="B151" s="137"/>
      <c r="C151" s="138"/>
      <c r="D151" s="137"/>
      <c r="E151" s="137"/>
      <c r="F151" s="137"/>
      <c r="G151" s="139"/>
      <c r="H151" s="137"/>
      <c r="I151" s="139"/>
      <c r="J151" s="143"/>
      <c r="K151" s="138"/>
      <c r="L151" s="137"/>
      <c r="M151" s="139"/>
      <c r="N151" s="137"/>
      <c r="O151" s="139"/>
      <c r="P151" s="137"/>
      <c r="Q151" s="139"/>
      <c r="R151" s="137"/>
      <c r="S151" s="139"/>
      <c r="T151" s="139"/>
      <c r="U151" s="139"/>
      <c r="V151" s="137"/>
      <c r="W151" s="138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</row>
    <row r="152" spans="1:33" s="141" customFormat="1" ht="12">
      <c r="A152" s="142"/>
      <c r="B152" s="137"/>
      <c r="C152" s="138"/>
      <c r="D152" s="137"/>
      <c r="E152" s="137"/>
      <c r="F152" s="137"/>
      <c r="G152" s="139"/>
      <c r="H152" s="137"/>
      <c r="I152" s="139"/>
      <c r="J152" s="143"/>
      <c r="K152" s="138"/>
      <c r="L152" s="137"/>
      <c r="M152" s="139"/>
      <c r="N152" s="137"/>
      <c r="O152" s="139"/>
      <c r="P152" s="137"/>
      <c r="Q152" s="139"/>
      <c r="R152" s="137"/>
      <c r="S152" s="139"/>
      <c r="T152" s="139"/>
      <c r="U152" s="139"/>
      <c r="V152" s="137"/>
      <c r="W152" s="138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</row>
    <row r="153" spans="1:33" s="141" customFormat="1" ht="12">
      <c r="A153" s="142"/>
      <c r="B153" s="137"/>
      <c r="C153" s="138"/>
      <c r="D153" s="137"/>
      <c r="E153" s="137"/>
      <c r="F153" s="137"/>
      <c r="G153" s="139"/>
      <c r="H153" s="137"/>
      <c r="I153" s="139"/>
      <c r="J153" s="143"/>
      <c r="K153" s="138"/>
      <c r="L153" s="137"/>
      <c r="M153" s="139"/>
      <c r="N153" s="137"/>
      <c r="O153" s="139"/>
      <c r="P153" s="137"/>
      <c r="Q153" s="139"/>
      <c r="R153" s="137"/>
      <c r="S153" s="139"/>
      <c r="T153" s="139"/>
      <c r="U153" s="139"/>
      <c r="V153" s="137"/>
      <c r="W153" s="138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</row>
    <row r="154" spans="1:33" s="141" customFormat="1" ht="12">
      <c r="A154" s="142"/>
      <c r="B154" s="137"/>
      <c r="C154" s="138"/>
      <c r="D154" s="137"/>
      <c r="E154" s="137"/>
      <c r="F154" s="137"/>
      <c r="G154" s="139"/>
      <c r="H154" s="137"/>
      <c r="I154" s="139"/>
      <c r="J154" s="143"/>
      <c r="K154" s="138"/>
      <c r="L154" s="137"/>
      <c r="M154" s="139"/>
      <c r="N154" s="137"/>
      <c r="O154" s="139"/>
      <c r="P154" s="137"/>
      <c r="Q154" s="139"/>
      <c r="R154" s="137"/>
      <c r="S154" s="139"/>
      <c r="T154" s="139"/>
      <c r="U154" s="139"/>
      <c r="V154" s="137"/>
      <c r="W154" s="138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</row>
    <row r="155" spans="1:33" s="141" customFormat="1" ht="12">
      <c r="A155" s="142"/>
      <c r="B155" s="137"/>
      <c r="C155" s="138"/>
      <c r="D155" s="137"/>
      <c r="E155" s="137"/>
      <c r="F155" s="137"/>
      <c r="G155" s="139"/>
      <c r="H155" s="137"/>
      <c r="I155" s="139"/>
      <c r="J155" s="143"/>
      <c r="K155" s="138"/>
      <c r="L155" s="137"/>
      <c r="M155" s="139"/>
      <c r="N155" s="137"/>
      <c r="O155" s="139"/>
      <c r="P155" s="137"/>
      <c r="Q155" s="139"/>
      <c r="R155" s="137"/>
      <c r="S155" s="139"/>
      <c r="T155" s="139"/>
      <c r="U155" s="139"/>
      <c r="V155" s="137"/>
      <c r="W155" s="138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</row>
    <row r="156" spans="1:33" s="141" customFormat="1" ht="12">
      <c r="A156" s="142"/>
      <c r="B156" s="137"/>
      <c r="C156" s="138"/>
      <c r="D156" s="137"/>
      <c r="E156" s="137"/>
      <c r="F156" s="137"/>
      <c r="G156" s="139"/>
      <c r="H156" s="137"/>
      <c r="I156" s="139"/>
      <c r="J156" s="143"/>
      <c r="K156" s="138"/>
      <c r="L156" s="137"/>
      <c r="M156" s="139"/>
      <c r="N156" s="137"/>
      <c r="O156" s="139"/>
      <c r="P156" s="137"/>
      <c r="Q156" s="139"/>
      <c r="R156" s="137"/>
      <c r="S156" s="139"/>
      <c r="T156" s="139"/>
      <c r="U156" s="139"/>
      <c r="V156" s="137"/>
      <c r="W156" s="138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</row>
    <row r="157" spans="1:33" s="141" customFormat="1" ht="12">
      <c r="A157" s="142"/>
      <c r="B157" s="137"/>
      <c r="C157" s="138"/>
      <c r="D157" s="137"/>
      <c r="E157" s="137"/>
      <c r="F157" s="137"/>
      <c r="G157" s="139"/>
      <c r="H157" s="137"/>
      <c r="I157" s="139"/>
      <c r="J157" s="137"/>
      <c r="K157" s="138"/>
      <c r="L157" s="137"/>
      <c r="M157" s="139"/>
      <c r="N157" s="137"/>
      <c r="O157" s="139"/>
      <c r="P157" s="137"/>
      <c r="Q157" s="139"/>
      <c r="R157" s="137"/>
      <c r="S157" s="139"/>
      <c r="T157" s="139"/>
      <c r="U157" s="139"/>
      <c r="V157" s="137"/>
      <c r="W157" s="138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</row>
    <row r="158" spans="1:33" s="141" customFormat="1" ht="12">
      <c r="A158" s="142"/>
      <c r="B158" s="137"/>
      <c r="C158" s="138"/>
      <c r="D158" s="137"/>
      <c r="E158" s="137"/>
      <c r="F158" s="137"/>
      <c r="G158" s="139"/>
      <c r="H158" s="137"/>
      <c r="I158" s="139"/>
      <c r="J158" s="137"/>
      <c r="K158" s="138"/>
      <c r="L158" s="137"/>
      <c r="M158" s="139"/>
      <c r="N158" s="137"/>
      <c r="O158" s="139"/>
      <c r="P158" s="137"/>
      <c r="Q158" s="139"/>
      <c r="R158" s="137"/>
      <c r="S158" s="139"/>
      <c r="T158" s="139"/>
      <c r="U158" s="139"/>
      <c r="V158" s="137"/>
      <c r="W158" s="138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</row>
    <row r="159" spans="1:33" s="141" customFormat="1" ht="12">
      <c r="A159" s="142"/>
      <c r="B159" s="137"/>
      <c r="C159" s="138"/>
      <c r="D159" s="137"/>
      <c r="E159" s="137"/>
      <c r="G159" s="139"/>
      <c r="H159" s="137"/>
      <c r="I159" s="139"/>
      <c r="J159" s="137"/>
      <c r="K159" s="138"/>
      <c r="L159" s="137"/>
      <c r="M159" s="139"/>
      <c r="N159" s="137"/>
      <c r="O159" s="139"/>
      <c r="P159" s="137"/>
      <c r="Q159" s="139"/>
      <c r="R159" s="137"/>
      <c r="S159" s="139"/>
      <c r="T159" s="139"/>
      <c r="U159" s="139"/>
      <c r="V159" s="137"/>
      <c r="W159" s="138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</row>
    <row r="160" spans="1:33" s="141" customFormat="1" ht="12">
      <c r="A160" s="142"/>
      <c r="B160" s="137"/>
      <c r="C160" s="138"/>
      <c r="D160" s="137"/>
      <c r="E160" s="137"/>
      <c r="G160" s="139"/>
      <c r="H160" s="137"/>
      <c r="I160" s="139"/>
      <c r="J160" s="137"/>
      <c r="K160" s="138"/>
      <c r="L160" s="137"/>
      <c r="M160" s="139"/>
      <c r="N160" s="137"/>
      <c r="O160" s="139"/>
      <c r="P160" s="137"/>
      <c r="Q160" s="139"/>
      <c r="R160" s="137"/>
      <c r="S160" s="139"/>
      <c r="T160" s="139"/>
      <c r="U160" s="139"/>
      <c r="V160" s="137"/>
      <c r="W160" s="138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</row>
    <row r="161" spans="1:33" s="141" customFormat="1" ht="12">
      <c r="A161" s="142"/>
      <c r="B161" s="137"/>
      <c r="C161" s="138"/>
      <c r="D161" s="137"/>
      <c r="E161" s="137"/>
      <c r="G161" s="139"/>
      <c r="H161" s="137"/>
      <c r="I161" s="139"/>
      <c r="J161" s="137"/>
      <c r="K161" s="138"/>
      <c r="L161" s="137"/>
      <c r="M161" s="139"/>
      <c r="N161" s="137"/>
      <c r="O161" s="139"/>
      <c r="P161" s="137"/>
      <c r="Q161" s="139"/>
      <c r="R161" s="137"/>
      <c r="S161" s="139"/>
      <c r="T161" s="139"/>
      <c r="U161" s="139"/>
      <c r="V161" s="137"/>
      <c r="W161" s="138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</row>
    <row r="162" spans="1:33" s="141" customFormat="1" ht="12">
      <c r="A162" s="142"/>
      <c r="B162" s="137"/>
      <c r="C162" s="138"/>
      <c r="D162" s="137"/>
      <c r="E162" s="137"/>
      <c r="G162" s="139"/>
      <c r="H162" s="137"/>
      <c r="I162" s="139"/>
      <c r="J162" s="137"/>
      <c r="K162" s="138"/>
      <c r="L162" s="137"/>
      <c r="M162" s="139"/>
      <c r="N162" s="137"/>
      <c r="O162" s="139"/>
      <c r="P162" s="137"/>
      <c r="Q162" s="139"/>
      <c r="R162" s="137"/>
      <c r="S162" s="139"/>
      <c r="T162" s="139"/>
      <c r="U162" s="139"/>
      <c r="V162" s="137"/>
      <c r="W162" s="138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</row>
    <row r="163" spans="1:33" s="141" customFormat="1" ht="12">
      <c r="A163" s="142"/>
      <c r="B163" s="137"/>
      <c r="C163" s="138"/>
      <c r="D163" s="137"/>
      <c r="E163" s="137"/>
      <c r="G163" s="139"/>
      <c r="H163" s="137"/>
      <c r="I163" s="139"/>
      <c r="J163" s="137"/>
      <c r="K163" s="138"/>
      <c r="L163" s="137"/>
      <c r="M163" s="139"/>
      <c r="N163" s="137"/>
      <c r="O163" s="139"/>
      <c r="P163" s="137"/>
      <c r="Q163" s="139"/>
      <c r="R163" s="137"/>
      <c r="S163" s="139"/>
      <c r="T163" s="139"/>
      <c r="U163" s="139"/>
      <c r="V163" s="137"/>
      <c r="W163" s="138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</row>
    <row r="164" spans="1:33" s="141" customFormat="1" ht="12">
      <c r="A164" s="142"/>
      <c r="B164" s="137"/>
      <c r="C164" s="138"/>
      <c r="D164" s="137"/>
      <c r="E164" s="137"/>
      <c r="G164" s="139"/>
      <c r="H164" s="137"/>
      <c r="I164" s="139"/>
      <c r="J164" s="137"/>
      <c r="K164" s="138"/>
      <c r="L164" s="137"/>
      <c r="M164" s="139"/>
      <c r="N164" s="137"/>
      <c r="O164" s="139"/>
      <c r="P164" s="137"/>
      <c r="Q164" s="139"/>
      <c r="R164" s="137"/>
      <c r="S164" s="139"/>
      <c r="T164" s="139"/>
      <c r="U164" s="139"/>
      <c r="V164" s="137"/>
      <c r="W164" s="138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</row>
    <row r="165" spans="1:33" s="141" customFormat="1" ht="12">
      <c r="A165" s="142"/>
      <c r="B165" s="137"/>
      <c r="C165" s="138"/>
      <c r="D165" s="137"/>
      <c r="E165" s="137"/>
      <c r="G165" s="139"/>
      <c r="H165" s="137"/>
      <c r="I165" s="139"/>
      <c r="J165" s="137"/>
      <c r="K165" s="138"/>
      <c r="L165" s="137"/>
      <c r="M165" s="139"/>
      <c r="N165" s="137"/>
      <c r="O165" s="139"/>
      <c r="P165" s="137"/>
      <c r="Q165" s="139"/>
      <c r="R165" s="137"/>
      <c r="S165" s="139"/>
      <c r="T165" s="139"/>
      <c r="U165" s="139"/>
      <c r="V165" s="137"/>
      <c r="W165" s="138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</row>
    <row r="166" spans="1:33" s="141" customFormat="1" ht="12">
      <c r="A166" s="142"/>
      <c r="B166" s="137"/>
      <c r="C166" s="138"/>
      <c r="D166" s="137"/>
      <c r="E166" s="137"/>
      <c r="G166" s="139"/>
      <c r="H166" s="137"/>
      <c r="I166" s="139"/>
      <c r="J166" s="137"/>
      <c r="K166" s="138"/>
      <c r="L166" s="137"/>
      <c r="M166" s="139"/>
      <c r="N166" s="137"/>
      <c r="O166" s="139"/>
      <c r="P166" s="137"/>
      <c r="Q166" s="139"/>
      <c r="R166" s="137"/>
      <c r="S166" s="139"/>
      <c r="T166" s="139"/>
      <c r="U166" s="139"/>
      <c r="V166" s="137"/>
      <c r="W166" s="138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</row>
    <row r="167" spans="1:33" s="141" customFormat="1" ht="12">
      <c r="A167" s="142"/>
      <c r="B167" s="137"/>
      <c r="C167" s="138"/>
      <c r="D167" s="137"/>
      <c r="E167" s="137"/>
      <c r="G167" s="139"/>
      <c r="H167" s="137"/>
      <c r="I167" s="139"/>
      <c r="J167" s="137"/>
      <c r="K167" s="138"/>
      <c r="L167" s="137"/>
      <c r="M167" s="139"/>
      <c r="N167" s="137"/>
      <c r="O167" s="139"/>
      <c r="P167" s="137"/>
      <c r="Q167" s="139"/>
      <c r="R167" s="137"/>
      <c r="S167" s="139"/>
      <c r="T167" s="139"/>
      <c r="U167" s="139"/>
      <c r="V167" s="137"/>
      <c r="W167" s="138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</row>
    <row r="168" spans="1:33" s="141" customFormat="1" ht="12">
      <c r="A168" s="142"/>
      <c r="B168" s="137"/>
      <c r="C168" s="138"/>
      <c r="D168" s="137"/>
      <c r="E168" s="137"/>
      <c r="G168" s="139"/>
      <c r="H168" s="137"/>
      <c r="I168" s="139"/>
      <c r="J168" s="137"/>
      <c r="K168" s="138"/>
      <c r="L168" s="137"/>
      <c r="M168" s="139"/>
      <c r="N168" s="137"/>
      <c r="O168" s="139"/>
      <c r="P168" s="137"/>
      <c r="Q168" s="139"/>
      <c r="R168" s="137"/>
      <c r="S168" s="139"/>
      <c r="T168" s="139"/>
      <c r="U168" s="139"/>
      <c r="V168" s="137"/>
      <c r="W168" s="138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</row>
    <row r="169" spans="1:33" s="141" customFormat="1" ht="12">
      <c r="A169" s="142"/>
      <c r="B169" s="137"/>
      <c r="C169" s="138"/>
      <c r="D169" s="137"/>
      <c r="E169" s="137"/>
      <c r="G169" s="139"/>
      <c r="H169" s="137"/>
      <c r="I169" s="139"/>
      <c r="J169" s="137"/>
      <c r="K169" s="138"/>
      <c r="L169" s="137"/>
      <c r="M169" s="139"/>
      <c r="N169" s="137"/>
      <c r="O169" s="139"/>
      <c r="P169" s="137"/>
      <c r="Q169" s="139"/>
      <c r="R169" s="137"/>
      <c r="S169" s="139"/>
      <c r="T169" s="139"/>
      <c r="U169" s="139"/>
      <c r="V169" s="137"/>
      <c r="W169" s="138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</row>
    <row r="170" spans="1:33" s="141" customFormat="1" ht="12">
      <c r="A170" s="142"/>
      <c r="B170" s="137"/>
      <c r="C170" s="138"/>
      <c r="D170" s="137"/>
      <c r="E170" s="137"/>
      <c r="G170" s="139"/>
      <c r="H170" s="137"/>
      <c r="I170" s="139"/>
      <c r="J170" s="137"/>
      <c r="K170" s="138"/>
      <c r="L170" s="137"/>
      <c r="M170" s="139"/>
      <c r="N170" s="137"/>
      <c r="O170" s="139"/>
      <c r="P170" s="137"/>
      <c r="Q170" s="139"/>
      <c r="R170" s="137"/>
      <c r="S170" s="139"/>
      <c r="T170" s="139"/>
      <c r="U170" s="139"/>
      <c r="V170" s="137"/>
      <c r="W170" s="138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</row>
    <row r="171" spans="1:33" s="141" customFormat="1" ht="12">
      <c r="A171" s="142"/>
      <c r="B171" s="137"/>
      <c r="C171" s="138"/>
      <c r="D171" s="137"/>
      <c r="E171" s="137"/>
      <c r="G171" s="139"/>
      <c r="H171" s="137"/>
      <c r="I171" s="139"/>
      <c r="J171" s="137"/>
      <c r="K171" s="138"/>
      <c r="L171" s="137"/>
      <c r="M171" s="139"/>
      <c r="N171" s="137"/>
      <c r="O171" s="139"/>
      <c r="P171" s="137"/>
      <c r="Q171" s="139"/>
      <c r="R171" s="137"/>
      <c r="S171" s="139"/>
      <c r="T171" s="139"/>
      <c r="U171" s="139"/>
      <c r="V171" s="137"/>
      <c r="W171" s="138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</row>
    <row r="172" spans="1:33" s="141" customFormat="1" ht="12">
      <c r="A172" s="142"/>
      <c r="B172" s="137"/>
      <c r="C172" s="138"/>
      <c r="D172" s="137"/>
      <c r="E172" s="137"/>
      <c r="G172" s="139"/>
      <c r="H172" s="137"/>
      <c r="I172" s="139"/>
      <c r="J172" s="137"/>
      <c r="K172" s="138"/>
      <c r="L172" s="137"/>
      <c r="M172" s="139"/>
      <c r="N172" s="137"/>
      <c r="O172" s="139"/>
      <c r="P172" s="137"/>
      <c r="Q172" s="139"/>
      <c r="R172" s="137"/>
      <c r="S172" s="139"/>
      <c r="T172" s="139"/>
      <c r="U172" s="139"/>
      <c r="V172" s="137"/>
      <c r="W172" s="138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</row>
    <row r="173" spans="1:33" s="141" customFormat="1" ht="12">
      <c r="A173" s="142"/>
      <c r="B173" s="137"/>
      <c r="C173" s="138"/>
      <c r="D173" s="137"/>
      <c r="E173" s="137"/>
      <c r="G173" s="139"/>
      <c r="H173" s="137"/>
      <c r="I173" s="139"/>
      <c r="J173" s="137"/>
      <c r="K173" s="138"/>
      <c r="L173" s="137"/>
      <c r="M173" s="139"/>
      <c r="N173" s="137"/>
      <c r="O173" s="139"/>
      <c r="P173" s="137"/>
      <c r="Q173" s="139"/>
      <c r="R173" s="137"/>
      <c r="S173" s="139"/>
      <c r="T173" s="139"/>
      <c r="U173" s="139"/>
      <c r="V173" s="137"/>
      <c r="W173" s="138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</row>
    <row r="174" spans="1:33" s="141" customFormat="1" ht="12">
      <c r="A174" s="142"/>
      <c r="B174" s="137"/>
      <c r="C174" s="138"/>
      <c r="D174" s="137"/>
      <c r="E174" s="137"/>
      <c r="G174" s="139"/>
      <c r="H174" s="137"/>
      <c r="I174" s="139"/>
      <c r="J174" s="137"/>
      <c r="K174" s="138"/>
      <c r="L174" s="137"/>
      <c r="M174" s="139"/>
      <c r="N174" s="137"/>
      <c r="O174" s="139"/>
      <c r="P174" s="137"/>
      <c r="Q174" s="139"/>
      <c r="R174" s="137"/>
      <c r="S174" s="139"/>
      <c r="T174" s="139"/>
      <c r="U174" s="139"/>
      <c r="V174" s="137"/>
      <c r="W174" s="138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</row>
    <row r="175" spans="1:33" s="141" customFormat="1" ht="12">
      <c r="A175" s="142"/>
      <c r="B175" s="137"/>
      <c r="C175" s="138"/>
      <c r="D175" s="137"/>
      <c r="E175" s="137"/>
      <c r="G175" s="139"/>
      <c r="H175" s="137"/>
      <c r="I175" s="139"/>
      <c r="J175" s="137"/>
      <c r="K175" s="138"/>
      <c r="L175" s="137"/>
      <c r="M175" s="139"/>
      <c r="N175" s="137"/>
      <c r="O175" s="139"/>
      <c r="P175" s="137"/>
      <c r="Q175" s="139"/>
      <c r="R175" s="137"/>
      <c r="S175" s="139"/>
      <c r="T175" s="139"/>
      <c r="U175" s="139"/>
      <c r="V175" s="137"/>
      <c r="W175" s="138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</row>
    <row r="176" spans="1:33" s="141" customFormat="1" ht="12">
      <c r="A176" s="142"/>
      <c r="B176" s="137"/>
      <c r="C176" s="138"/>
      <c r="D176" s="137"/>
      <c r="E176" s="137"/>
      <c r="G176" s="139"/>
      <c r="H176" s="137"/>
      <c r="I176" s="139"/>
      <c r="J176" s="137"/>
      <c r="K176" s="138"/>
      <c r="L176" s="137"/>
      <c r="M176" s="139"/>
      <c r="N176" s="137"/>
      <c r="O176" s="139"/>
      <c r="P176" s="137"/>
      <c r="Q176" s="139"/>
      <c r="R176" s="137"/>
      <c r="S176" s="139"/>
      <c r="T176" s="139"/>
      <c r="U176" s="139"/>
      <c r="V176" s="137"/>
      <c r="W176" s="138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</row>
    <row r="177" spans="1:33" s="141" customFormat="1" ht="12">
      <c r="A177" s="142"/>
      <c r="B177" s="137"/>
      <c r="C177" s="138"/>
      <c r="D177" s="137"/>
      <c r="E177" s="137"/>
      <c r="G177" s="139"/>
      <c r="H177" s="137"/>
      <c r="I177" s="139"/>
      <c r="J177" s="137"/>
      <c r="K177" s="138"/>
      <c r="L177" s="137"/>
      <c r="M177" s="139"/>
      <c r="N177" s="137"/>
      <c r="O177" s="139"/>
      <c r="P177" s="137"/>
      <c r="Q177" s="139"/>
      <c r="R177" s="137"/>
      <c r="S177" s="139"/>
      <c r="T177" s="139"/>
      <c r="U177" s="139"/>
      <c r="V177" s="137"/>
      <c r="W177" s="138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</row>
    <row r="178" spans="1:33" s="141" customFormat="1" ht="12">
      <c r="A178" s="142"/>
      <c r="B178" s="137"/>
      <c r="C178" s="138"/>
      <c r="D178" s="137"/>
      <c r="E178" s="137"/>
      <c r="G178" s="139"/>
      <c r="H178" s="137"/>
      <c r="I178" s="139"/>
      <c r="J178" s="137"/>
      <c r="K178" s="138"/>
      <c r="L178" s="137"/>
      <c r="M178" s="139"/>
      <c r="N178" s="137"/>
      <c r="O178" s="139"/>
      <c r="P178" s="137"/>
      <c r="Q178" s="139"/>
      <c r="R178" s="137"/>
      <c r="S178" s="139"/>
      <c r="T178" s="139"/>
      <c r="U178" s="139"/>
      <c r="V178" s="137"/>
      <c r="W178" s="138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</row>
    <row r="179" spans="1:33" s="141" customFormat="1" ht="12">
      <c r="A179" s="142"/>
      <c r="B179" s="137"/>
      <c r="C179" s="138"/>
      <c r="D179" s="137"/>
      <c r="E179" s="137"/>
      <c r="G179" s="139"/>
      <c r="H179" s="137"/>
      <c r="I179" s="139"/>
      <c r="J179" s="137"/>
      <c r="K179" s="138"/>
      <c r="L179" s="137"/>
      <c r="M179" s="139"/>
      <c r="N179" s="137"/>
      <c r="O179" s="139"/>
      <c r="P179" s="137"/>
      <c r="Q179" s="139"/>
      <c r="R179" s="137"/>
      <c r="S179" s="139"/>
      <c r="T179" s="139"/>
      <c r="U179" s="139"/>
      <c r="V179" s="137"/>
      <c r="W179" s="138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</row>
    <row r="180" spans="1:33" s="141" customFormat="1" ht="12">
      <c r="A180" s="142"/>
      <c r="B180" s="137"/>
      <c r="C180" s="138"/>
      <c r="D180" s="137"/>
      <c r="E180" s="137"/>
      <c r="G180" s="139"/>
      <c r="H180" s="137"/>
      <c r="I180" s="139"/>
      <c r="J180" s="137"/>
      <c r="K180" s="138"/>
      <c r="L180" s="137"/>
      <c r="M180" s="139"/>
      <c r="N180" s="137"/>
      <c r="O180" s="139"/>
      <c r="P180" s="137"/>
      <c r="Q180" s="139"/>
      <c r="R180" s="137"/>
      <c r="S180" s="139"/>
      <c r="T180" s="139"/>
      <c r="U180" s="139"/>
      <c r="V180" s="137"/>
      <c r="W180" s="138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</row>
    <row r="181" spans="1:33" s="141" customFormat="1" ht="12">
      <c r="A181" s="142"/>
      <c r="B181" s="137"/>
      <c r="C181" s="138"/>
      <c r="D181" s="137"/>
      <c r="E181" s="137"/>
      <c r="G181" s="139"/>
      <c r="H181" s="137"/>
      <c r="I181" s="139"/>
      <c r="J181" s="137"/>
      <c r="K181" s="138"/>
      <c r="L181" s="137"/>
      <c r="M181" s="139"/>
      <c r="N181" s="137"/>
      <c r="O181" s="139"/>
      <c r="P181" s="137"/>
      <c r="Q181" s="139"/>
      <c r="R181" s="137"/>
      <c r="S181" s="139"/>
      <c r="T181" s="139"/>
      <c r="U181" s="139"/>
      <c r="V181" s="137"/>
      <c r="W181" s="138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</row>
    <row r="182" spans="1:33" s="141" customFormat="1" ht="12">
      <c r="A182" s="142"/>
      <c r="B182" s="137"/>
      <c r="C182" s="138"/>
      <c r="D182" s="137"/>
      <c r="E182" s="137"/>
      <c r="G182" s="139"/>
      <c r="H182" s="137"/>
      <c r="I182" s="139"/>
      <c r="J182" s="137"/>
      <c r="K182" s="138"/>
      <c r="L182" s="137"/>
      <c r="M182" s="139"/>
      <c r="N182" s="137"/>
      <c r="O182" s="139"/>
      <c r="P182" s="137"/>
      <c r="Q182" s="139"/>
      <c r="R182" s="137"/>
      <c r="S182" s="139"/>
      <c r="T182" s="139"/>
      <c r="U182" s="139"/>
      <c r="V182" s="137"/>
      <c r="W182" s="138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</row>
    <row r="183" spans="1:33" s="141" customFormat="1" ht="12">
      <c r="A183" s="142"/>
      <c r="B183" s="137"/>
      <c r="C183" s="138"/>
      <c r="D183" s="137"/>
      <c r="E183" s="137"/>
      <c r="G183" s="139"/>
      <c r="H183" s="137"/>
      <c r="I183" s="139"/>
      <c r="J183" s="137"/>
      <c r="K183" s="138"/>
      <c r="L183" s="137"/>
      <c r="M183" s="139"/>
      <c r="N183" s="137"/>
      <c r="O183" s="139"/>
      <c r="P183" s="137"/>
      <c r="Q183" s="139"/>
      <c r="R183" s="137"/>
      <c r="S183" s="139"/>
      <c r="T183" s="139"/>
      <c r="U183" s="139"/>
      <c r="V183" s="137"/>
      <c r="W183" s="138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</row>
    <row r="184" spans="2:23" ht="12">
      <c r="B184" s="101"/>
      <c r="C184" s="144"/>
      <c r="D184" s="101"/>
      <c r="E184" s="101"/>
      <c r="K184" s="144"/>
      <c r="W184" s="144"/>
    </row>
    <row r="185" spans="2:23" ht="12">
      <c r="B185" s="101"/>
      <c r="C185" s="144"/>
      <c r="D185" s="101"/>
      <c r="E185" s="101"/>
      <c r="K185" s="144"/>
      <c r="W185" s="144"/>
    </row>
    <row r="186" spans="2:23" ht="12">
      <c r="B186" s="101"/>
      <c r="C186" s="144"/>
      <c r="D186" s="101"/>
      <c r="E186" s="101"/>
      <c r="K186" s="144"/>
      <c r="W186" s="144"/>
    </row>
    <row r="187" spans="2:23" ht="12">
      <c r="B187" s="101"/>
      <c r="C187" s="144"/>
      <c r="D187" s="101"/>
      <c r="E187" s="101"/>
      <c r="K187" s="144"/>
      <c r="W187" s="144"/>
    </row>
    <row r="188" spans="2:23" ht="12">
      <c r="B188" s="101"/>
      <c r="C188" s="144"/>
      <c r="D188" s="101"/>
      <c r="E188" s="101"/>
      <c r="K188" s="144"/>
      <c r="W188" s="144"/>
    </row>
    <row r="189" spans="2:23" ht="12">
      <c r="B189" s="101"/>
      <c r="C189" s="144"/>
      <c r="D189" s="101"/>
      <c r="E189" s="101"/>
      <c r="K189" s="144"/>
      <c r="W189" s="144"/>
    </row>
    <row r="190" spans="2:23" ht="12">
      <c r="B190" s="101"/>
      <c r="C190" s="144"/>
      <c r="D190" s="101"/>
      <c r="E190" s="101"/>
      <c r="K190" s="144"/>
      <c r="W190" s="144"/>
    </row>
    <row r="191" spans="2:23" ht="12">
      <c r="B191" s="101"/>
      <c r="C191" s="144"/>
      <c r="D191" s="101"/>
      <c r="E191" s="101"/>
      <c r="K191" s="144"/>
      <c r="W191" s="144"/>
    </row>
    <row r="192" spans="2:23" ht="12">
      <c r="B192" s="101"/>
      <c r="C192" s="144"/>
      <c r="E192" s="101"/>
      <c r="K192" s="144"/>
      <c r="W192" s="144"/>
    </row>
    <row r="193" spans="2:23" ht="12">
      <c r="B193" s="101"/>
      <c r="C193" s="144"/>
      <c r="E193" s="101"/>
      <c r="K193" s="144"/>
      <c r="W193" s="144"/>
    </row>
    <row r="194" spans="2:23" ht="12">
      <c r="B194" s="101"/>
      <c r="C194" s="144"/>
      <c r="E194" s="101"/>
      <c r="K194" s="144"/>
      <c r="W194" s="144"/>
    </row>
    <row r="195" spans="2:23" ht="12">
      <c r="B195" s="101"/>
      <c r="C195" s="144"/>
      <c r="E195" s="101"/>
      <c r="K195" s="144"/>
      <c r="W195" s="144"/>
    </row>
    <row r="196" spans="2:23" ht="12">
      <c r="B196" s="101"/>
      <c r="C196" s="144"/>
      <c r="E196" s="101"/>
      <c r="K196" s="144"/>
      <c r="W196" s="144"/>
    </row>
    <row r="197" spans="2:23" ht="12">
      <c r="B197" s="101"/>
      <c r="C197" s="144"/>
      <c r="E197" s="101"/>
      <c r="K197" s="144"/>
      <c r="W197" s="144"/>
    </row>
    <row r="198" spans="2:23" ht="12">
      <c r="B198" s="101"/>
      <c r="C198" s="144"/>
      <c r="E198" s="101"/>
      <c r="K198" s="144"/>
      <c r="W198" s="144"/>
    </row>
    <row r="199" spans="2:23" ht="12">
      <c r="B199" s="101"/>
      <c r="C199" s="144"/>
      <c r="E199" s="101"/>
      <c r="K199" s="144"/>
      <c r="W199" s="144"/>
    </row>
    <row r="200" spans="2:23" ht="12">
      <c r="B200" s="101"/>
      <c r="C200" s="144"/>
      <c r="E200" s="101"/>
      <c r="K200" s="144"/>
      <c r="W200" s="144"/>
    </row>
    <row r="201" spans="2:23" ht="12">
      <c r="B201" s="101"/>
      <c r="C201" s="144"/>
      <c r="E201" s="101"/>
      <c r="K201" s="144"/>
      <c r="W201" s="144"/>
    </row>
    <row r="202" spans="2:23" ht="12">
      <c r="B202" s="101"/>
      <c r="C202" s="144"/>
      <c r="E202" s="101"/>
      <c r="K202" s="144"/>
      <c r="W202" s="144"/>
    </row>
    <row r="203" spans="2:23" ht="12">
      <c r="B203" s="101"/>
      <c r="C203" s="144"/>
      <c r="E203" s="101"/>
      <c r="K203" s="144"/>
      <c r="W203" s="144"/>
    </row>
    <row r="204" spans="2:23" ht="12">
      <c r="B204" s="101"/>
      <c r="C204" s="144"/>
      <c r="E204" s="101"/>
      <c r="K204" s="144"/>
      <c r="W204" s="144"/>
    </row>
    <row r="205" spans="2:23" ht="12">
      <c r="B205" s="101"/>
      <c r="C205" s="144"/>
      <c r="E205" s="101"/>
      <c r="K205" s="144"/>
      <c r="W205" s="144"/>
    </row>
    <row r="206" spans="2:23" ht="12">
      <c r="B206" s="101"/>
      <c r="C206" s="144"/>
      <c r="E206" s="101"/>
      <c r="K206" s="144"/>
      <c r="W206" s="144"/>
    </row>
    <row r="207" spans="2:23" ht="12">
      <c r="B207" s="101"/>
      <c r="C207" s="144"/>
      <c r="E207" s="101"/>
      <c r="K207" s="144"/>
      <c r="W207" s="144"/>
    </row>
    <row r="208" spans="2:23" ht="12">
      <c r="B208" s="101"/>
      <c r="C208" s="144"/>
      <c r="E208" s="101"/>
      <c r="K208" s="144"/>
      <c r="W208" s="144"/>
    </row>
    <row r="209" spans="2:23" ht="12">
      <c r="B209" s="101"/>
      <c r="C209" s="144"/>
      <c r="E209" s="101"/>
      <c r="K209" s="144"/>
      <c r="W209" s="144"/>
    </row>
    <row r="210" spans="2:23" ht="12">
      <c r="B210" s="101"/>
      <c r="C210" s="144"/>
      <c r="E210" s="101"/>
      <c r="K210" s="144"/>
      <c r="W210" s="144"/>
    </row>
    <row r="211" spans="2:23" ht="12">
      <c r="B211" s="101"/>
      <c r="C211" s="144"/>
      <c r="E211" s="101"/>
      <c r="K211" s="144"/>
      <c r="W211" s="144"/>
    </row>
    <row r="212" spans="2:23" ht="12">
      <c r="B212" s="101"/>
      <c r="C212" s="144"/>
      <c r="E212" s="101"/>
      <c r="K212" s="144"/>
      <c r="W212" s="144"/>
    </row>
    <row r="213" spans="2:23" ht="12">
      <c r="B213" s="101"/>
      <c r="C213" s="144"/>
      <c r="E213" s="101"/>
      <c r="K213" s="144"/>
      <c r="W213" s="144"/>
    </row>
    <row r="214" spans="2:23" ht="12">
      <c r="B214" s="101"/>
      <c r="C214" s="144"/>
      <c r="E214" s="101"/>
      <c r="K214" s="144"/>
      <c r="W214" s="144"/>
    </row>
    <row r="215" spans="2:23" ht="12">
      <c r="B215" s="101"/>
      <c r="C215" s="144"/>
      <c r="E215" s="101"/>
      <c r="K215" s="144"/>
      <c r="W215" s="144"/>
    </row>
    <row r="216" spans="2:23" ht="12">
      <c r="B216" s="101"/>
      <c r="C216" s="144"/>
      <c r="E216" s="101"/>
      <c r="K216" s="144"/>
      <c r="W216" s="144"/>
    </row>
    <row r="217" spans="2:23" ht="12">
      <c r="B217" s="101"/>
      <c r="C217" s="144"/>
      <c r="E217" s="101"/>
      <c r="K217" s="144"/>
      <c r="W217" s="144"/>
    </row>
    <row r="218" spans="2:23" ht="12">
      <c r="B218" s="101"/>
      <c r="C218" s="144"/>
      <c r="E218" s="101"/>
      <c r="K218" s="144"/>
      <c r="W218" s="144"/>
    </row>
    <row r="219" spans="2:23" ht="12">
      <c r="B219" s="101"/>
      <c r="C219" s="144"/>
      <c r="E219" s="101"/>
      <c r="K219" s="144"/>
      <c r="W219" s="144"/>
    </row>
    <row r="220" spans="2:23" ht="12">
      <c r="B220" s="101"/>
      <c r="C220" s="144"/>
      <c r="E220" s="101"/>
      <c r="K220" s="144"/>
      <c r="W220" s="144"/>
    </row>
    <row r="221" spans="2:23" ht="12">
      <c r="B221" s="101"/>
      <c r="C221" s="144"/>
      <c r="E221" s="101"/>
      <c r="K221" s="144"/>
      <c r="W221" s="144"/>
    </row>
    <row r="222" spans="2:23" ht="12">
      <c r="B222" s="101"/>
      <c r="C222" s="144"/>
      <c r="E222" s="101"/>
      <c r="K222" s="144"/>
      <c r="W222" s="144"/>
    </row>
    <row r="223" spans="2:23" ht="12">
      <c r="B223" s="101"/>
      <c r="C223" s="144"/>
      <c r="E223" s="101"/>
      <c r="K223" s="144"/>
      <c r="W223" s="144"/>
    </row>
    <row r="224" spans="2:23" ht="12">
      <c r="B224" s="101"/>
      <c r="C224" s="144"/>
      <c r="E224" s="101"/>
      <c r="K224" s="144"/>
      <c r="W224" s="144"/>
    </row>
    <row r="225" spans="2:23" ht="12">
      <c r="B225" s="101"/>
      <c r="C225" s="144"/>
      <c r="E225" s="101"/>
      <c r="K225" s="144"/>
      <c r="W225" s="144"/>
    </row>
    <row r="226" spans="2:23" ht="12">
      <c r="B226" s="101"/>
      <c r="C226" s="144"/>
      <c r="E226" s="101"/>
      <c r="K226" s="144"/>
      <c r="W226" s="144"/>
    </row>
    <row r="227" spans="2:23" ht="12">
      <c r="B227" s="101"/>
      <c r="C227" s="144"/>
      <c r="E227" s="101"/>
      <c r="K227" s="144"/>
      <c r="W227" s="144"/>
    </row>
    <row r="228" spans="2:23" ht="12">
      <c r="B228" s="101"/>
      <c r="C228" s="144"/>
      <c r="E228" s="101"/>
      <c r="K228" s="144"/>
      <c r="W228" s="144"/>
    </row>
    <row r="229" spans="2:23" ht="12">
      <c r="B229" s="101"/>
      <c r="C229" s="144"/>
      <c r="E229" s="101"/>
      <c r="K229" s="144"/>
      <c r="W229" s="144"/>
    </row>
    <row r="230" spans="2:23" ht="12">
      <c r="B230" s="101"/>
      <c r="C230" s="144"/>
      <c r="E230" s="101"/>
      <c r="K230" s="144"/>
      <c r="W230" s="144"/>
    </row>
    <row r="231" spans="2:23" ht="12">
      <c r="B231" s="101"/>
      <c r="C231" s="144"/>
      <c r="E231" s="101"/>
      <c r="K231" s="144"/>
      <c r="W231" s="144"/>
    </row>
    <row r="232" spans="2:23" ht="12">
      <c r="B232" s="101"/>
      <c r="C232" s="144"/>
      <c r="E232" s="101"/>
      <c r="K232" s="144"/>
      <c r="W232" s="144"/>
    </row>
    <row r="233" spans="2:23" ht="12">
      <c r="B233" s="101"/>
      <c r="C233" s="144"/>
      <c r="E233" s="101"/>
      <c r="K233" s="144"/>
      <c r="W233" s="144"/>
    </row>
    <row r="234" spans="2:23" ht="12">
      <c r="B234" s="101"/>
      <c r="C234" s="144"/>
      <c r="E234" s="101"/>
      <c r="K234" s="144"/>
      <c r="W234" s="144"/>
    </row>
    <row r="235" spans="2:23" ht="12">
      <c r="B235" s="101"/>
      <c r="C235" s="144"/>
      <c r="E235" s="101"/>
      <c r="K235" s="144"/>
      <c r="W235" s="144"/>
    </row>
    <row r="236" spans="2:23" ht="12">
      <c r="B236" s="101"/>
      <c r="C236" s="144"/>
      <c r="E236" s="101"/>
      <c r="K236" s="144"/>
      <c r="W236" s="144"/>
    </row>
    <row r="237" spans="2:23" ht="12">
      <c r="B237" s="101"/>
      <c r="C237" s="144"/>
      <c r="E237" s="101"/>
      <c r="K237" s="144"/>
      <c r="W237" s="144"/>
    </row>
    <row r="238" spans="2:23" ht="12">
      <c r="B238" s="101"/>
      <c r="C238" s="144"/>
      <c r="E238" s="101"/>
      <c r="K238" s="144"/>
      <c r="W238" s="144"/>
    </row>
    <row r="239" spans="2:23" ht="12">
      <c r="B239" s="101"/>
      <c r="C239" s="144"/>
      <c r="E239" s="101"/>
      <c r="K239" s="144"/>
      <c r="W239" s="144"/>
    </row>
    <row r="240" spans="2:23" ht="12">
      <c r="B240" s="101"/>
      <c r="C240" s="144"/>
      <c r="E240" s="101"/>
      <c r="K240" s="144"/>
      <c r="W240" s="144"/>
    </row>
    <row r="241" spans="2:23" ht="12">
      <c r="B241" s="101"/>
      <c r="C241" s="144"/>
      <c r="E241" s="101"/>
      <c r="K241" s="144"/>
      <c r="W241" s="144"/>
    </row>
    <row r="242" spans="2:23" ht="12">
      <c r="B242" s="101"/>
      <c r="C242" s="144"/>
      <c r="E242" s="101"/>
      <c r="K242" s="144"/>
      <c r="W242" s="144"/>
    </row>
    <row r="243" spans="2:23" ht="12">
      <c r="B243" s="101"/>
      <c r="C243" s="144"/>
      <c r="E243" s="101"/>
      <c r="K243" s="144"/>
      <c r="W243" s="144"/>
    </row>
    <row r="244" spans="2:23" ht="12">
      <c r="B244" s="101"/>
      <c r="C244" s="144"/>
      <c r="E244" s="101"/>
      <c r="K244" s="144"/>
      <c r="W244" s="144"/>
    </row>
    <row r="245" spans="2:23" ht="12">
      <c r="B245" s="101"/>
      <c r="C245" s="144"/>
      <c r="E245" s="101"/>
      <c r="K245" s="144"/>
      <c r="W245" s="144"/>
    </row>
    <row r="246" spans="2:23" ht="12">
      <c r="B246" s="101"/>
      <c r="C246" s="144"/>
      <c r="E246" s="101"/>
      <c r="K246" s="144"/>
      <c r="W246" s="144"/>
    </row>
    <row r="247" spans="2:23" ht="12">
      <c r="B247" s="101"/>
      <c r="C247" s="144"/>
      <c r="E247" s="101"/>
      <c r="K247" s="144"/>
      <c r="W247" s="144"/>
    </row>
    <row r="248" spans="2:23" ht="12">
      <c r="B248" s="101"/>
      <c r="C248" s="144"/>
      <c r="E248" s="101"/>
      <c r="K248" s="144"/>
      <c r="W248" s="144"/>
    </row>
    <row r="249" spans="2:23" ht="12">
      <c r="B249" s="101"/>
      <c r="C249" s="144"/>
      <c r="E249" s="101"/>
      <c r="K249" s="144"/>
      <c r="W249" s="144"/>
    </row>
    <row r="250" spans="2:11" ht="12">
      <c r="B250" s="101"/>
      <c r="C250" s="144"/>
      <c r="K250" s="144"/>
    </row>
    <row r="251" spans="2:11" ht="12">
      <c r="B251" s="101"/>
      <c r="C251" s="144"/>
      <c r="K251" s="144"/>
    </row>
    <row r="252" spans="2:11" ht="12">
      <c r="B252" s="101"/>
      <c r="C252" s="144"/>
      <c r="K252" s="144"/>
    </row>
    <row r="253" spans="2:11" ht="12">
      <c r="B253" s="101"/>
      <c r="C253" s="144"/>
      <c r="K253" s="144"/>
    </row>
    <row r="254" spans="2:11" ht="12">
      <c r="B254" s="101"/>
      <c r="C254" s="144"/>
      <c r="K254" s="144"/>
    </row>
    <row r="255" spans="2:11" ht="12">
      <c r="B255" s="101"/>
      <c r="C255" s="144"/>
      <c r="K255" s="144"/>
    </row>
    <row r="256" spans="2:11" ht="12">
      <c r="B256" s="101"/>
      <c r="C256" s="144"/>
      <c r="K256" s="144"/>
    </row>
    <row r="257" spans="2:11" ht="12">
      <c r="B257" s="101"/>
      <c r="C257" s="144"/>
      <c r="K257" s="144"/>
    </row>
    <row r="258" spans="2:11" ht="12">
      <c r="B258" s="101"/>
      <c r="C258" s="144"/>
      <c r="K258" s="144"/>
    </row>
    <row r="259" spans="2:11" ht="12">
      <c r="B259" s="101"/>
      <c r="C259" s="144"/>
      <c r="K259" s="144"/>
    </row>
    <row r="260" spans="2:11" ht="12">
      <c r="B260" s="101"/>
      <c r="C260" s="144"/>
      <c r="K260" s="144"/>
    </row>
    <row r="261" spans="2:11" ht="12">
      <c r="B261" s="101"/>
      <c r="C261" s="144"/>
      <c r="K261" s="144"/>
    </row>
    <row r="262" spans="2:11" ht="12">
      <c r="B262" s="101"/>
      <c r="C262" s="144"/>
      <c r="K262" s="144"/>
    </row>
    <row r="263" spans="2:11" ht="12">
      <c r="B263" s="101"/>
      <c r="C263" s="144"/>
      <c r="K263" s="144"/>
    </row>
    <row r="264" spans="2:11" ht="12">
      <c r="B264" s="101"/>
      <c r="C264" s="144"/>
      <c r="K264" s="144"/>
    </row>
    <row r="265" spans="2:11" ht="12">
      <c r="B265" s="101"/>
      <c r="C265" s="144"/>
      <c r="K265" s="144"/>
    </row>
    <row r="266" spans="2:11" ht="12">
      <c r="B266" s="101"/>
      <c r="C266" s="144"/>
      <c r="K266" s="144"/>
    </row>
    <row r="267" spans="2:11" ht="12">
      <c r="B267" s="101"/>
      <c r="C267" s="144"/>
      <c r="K267" s="144"/>
    </row>
    <row r="268" spans="2:11" ht="12">
      <c r="B268" s="101"/>
      <c r="C268" s="144"/>
      <c r="K268" s="144"/>
    </row>
    <row r="269" spans="2:11" ht="12">
      <c r="B269" s="101"/>
      <c r="C269" s="144"/>
      <c r="K269" s="144"/>
    </row>
    <row r="270" spans="2:11" ht="12">
      <c r="B270" s="101"/>
      <c r="C270" s="144"/>
      <c r="K270" s="144"/>
    </row>
    <row r="271" spans="2:11" ht="12">
      <c r="B271" s="101"/>
      <c r="C271" s="144"/>
      <c r="K271" s="144"/>
    </row>
    <row r="272" spans="2:11" ht="12">
      <c r="B272" s="101"/>
      <c r="C272" s="144"/>
      <c r="K272" s="144"/>
    </row>
    <row r="273" spans="2:11" ht="12">
      <c r="B273" s="101"/>
      <c r="C273" s="144"/>
      <c r="K273" s="144"/>
    </row>
    <row r="274" spans="2:11" ht="12">
      <c r="B274" s="101"/>
      <c r="C274" s="144"/>
      <c r="K274" s="144"/>
    </row>
    <row r="275" spans="2:11" ht="12">
      <c r="B275" s="101"/>
      <c r="C275" s="144"/>
      <c r="K275" s="144"/>
    </row>
    <row r="276" spans="2:11" ht="12">
      <c r="B276" s="101"/>
      <c r="C276" s="144"/>
      <c r="K276" s="144"/>
    </row>
    <row r="277" spans="2:11" ht="12">
      <c r="B277" s="101"/>
      <c r="C277" s="144"/>
      <c r="K277" s="144"/>
    </row>
    <row r="278" spans="2:11" ht="12">
      <c r="B278" s="101"/>
      <c r="C278" s="144"/>
      <c r="K278" s="144"/>
    </row>
    <row r="279" spans="2:11" ht="12">
      <c r="B279" s="101"/>
      <c r="C279" s="144"/>
      <c r="K279" s="144"/>
    </row>
    <row r="280" spans="2:11" ht="12">
      <c r="B280" s="101"/>
      <c r="C280" s="144"/>
      <c r="K280" s="144"/>
    </row>
    <row r="281" spans="2:11" ht="12">
      <c r="B281" s="101"/>
      <c r="C281" s="144"/>
      <c r="K281" s="144"/>
    </row>
    <row r="282" spans="2:11" ht="12">
      <c r="B282" s="101"/>
      <c r="C282" s="144"/>
      <c r="K282" s="144"/>
    </row>
    <row r="283" spans="2:11" ht="12">
      <c r="B283" s="101"/>
      <c r="C283" s="144"/>
      <c r="K283" s="144"/>
    </row>
    <row r="284" spans="2:11" ht="12">
      <c r="B284" s="101"/>
      <c r="C284" s="144"/>
      <c r="K284" s="144"/>
    </row>
    <row r="285" spans="2:11" ht="12">
      <c r="B285" s="101"/>
      <c r="C285" s="144"/>
      <c r="K285" s="144"/>
    </row>
    <row r="286" spans="2:11" ht="12">
      <c r="B286" s="101"/>
      <c r="C286" s="144"/>
      <c r="K286" s="144"/>
    </row>
    <row r="287" spans="2:11" ht="12">
      <c r="B287" s="101"/>
      <c r="C287" s="144"/>
      <c r="K287" s="144"/>
    </row>
    <row r="288" spans="2:11" ht="12">
      <c r="B288" s="101"/>
      <c r="C288" s="144"/>
      <c r="K288" s="144"/>
    </row>
    <row r="289" spans="2:11" ht="12">
      <c r="B289" s="101"/>
      <c r="C289" s="144"/>
      <c r="K289" s="144"/>
    </row>
    <row r="290" spans="2:11" ht="12">
      <c r="B290" s="101"/>
      <c r="C290" s="144"/>
      <c r="K290" s="144"/>
    </row>
    <row r="291" spans="2:11" ht="12">
      <c r="B291" s="101"/>
      <c r="C291" s="144"/>
      <c r="K291" s="144"/>
    </row>
    <row r="292" spans="2:11" ht="12">
      <c r="B292" s="101"/>
      <c r="C292" s="144"/>
      <c r="K292" s="144"/>
    </row>
    <row r="293" spans="2:11" ht="12">
      <c r="B293" s="101"/>
      <c r="C293" s="144"/>
      <c r="K293" s="144"/>
    </row>
    <row r="294" spans="2:11" ht="12">
      <c r="B294" s="101"/>
      <c r="C294" s="144"/>
      <c r="K294" s="144"/>
    </row>
    <row r="295" spans="2:11" ht="12">
      <c r="B295" s="101"/>
      <c r="C295" s="144"/>
      <c r="K295" s="144"/>
    </row>
    <row r="296" spans="2:11" ht="12">
      <c r="B296" s="101"/>
      <c r="C296" s="144"/>
      <c r="K296" s="144"/>
    </row>
    <row r="297" spans="2:11" ht="12">
      <c r="B297" s="101"/>
      <c r="C297" s="144"/>
      <c r="K297" s="144"/>
    </row>
    <row r="298" spans="2:11" ht="12">
      <c r="B298" s="101"/>
      <c r="C298" s="144"/>
      <c r="K298" s="144"/>
    </row>
    <row r="299" spans="2:11" ht="12">
      <c r="B299" s="101"/>
      <c r="C299" s="144"/>
      <c r="K299" s="144"/>
    </row>
    <row r="300" spans="2:11" ht="12">
      <c r="B300" s="101"/>
      <c r="C300" s="144"/>
      <c r="K300" s="144"/>
    </row>
    <row r="301" spans="2:11" ht="12">
      <c r="B301" s="101"/>
      <c r="C301" s="144"/>
      <c r="K301" s="144"/>
    </row>
    <row r="302" spans="2:11" ht="12">
      <c r="B302" s="101"/>
      <c r="C302" s="144"/>
      <c r="K302" s="144"/>
    </row>
    <row r="303" spans="2:11" ht="12">
      <c r="B303" s="101"/>
      <c r="C303" s="144"/>
      <c r="K303" s="144"/>
    </row>
    <row r="304" spans="2:11" ht="12">
      <c r="B304" s="101"/>
      <c r="C304" s="144"/>
      <c r="K304" s="144"/>
    </row>
    <row r="305" spans="2:11" ht="12">
      <c r="B305" s="101"/>
      <c r="C305" s="144"/>
      <c r="K305" s="144"/>
    </row>
    <row r="306" spans="2:11" ht="12">
      <c r="B306" s="101"/>
      <c r="C306" s="144"/>
      <c r="K306" s="144"/>
    </row>
    <row r="307" spans="2:11" ht="12">
      <c r="B307" s="101"/>
      <c r="C307" s="144"/>
      <c r="K307" s="144"/>
    </row>
    <row r="308" spans="2:11" ht="12">
      <c r="B308" s="101"/>
      <c r="C308" s="144"/>
      <c r="K308" s="144"/>
    </row>
    <row r="309" spans="2:11" ht="12">
      <c r="B309" s="101"/>
      <c r="C309" s="144"/>
      <c r="K309" s="144"/>
    </row>
    <row r="310" spans="2:11" ht="12">
      <c r="B310" s="101"/>
      <c r="C310" s="144"/>
      <c r="K310" s="144"/>
    </row>
    <row r="311" spans="2:11" ht="12">
      <c r="B311" s="101"/>
      <c r="C311" s="144"/>
      <c r="K311" s="144"/>
    </row>
    <row r="312" spans="2:11" ht="12">
      <c r="B312" s="101"/>
      <c r="C312" s="144"/>
      <c r="K312" s="144"/>
    </row>
    <row r="313" spans="2:11" ht="12">
      <c r="B313" s="101"/>
      <c r="C313" s="144"/>
      <c r="K313" s="144"/>
    </row>
    <row r="314" spans="2:11" ht="12">
      <c r="B314" s="101"/>
      <c r="C314" s="144"/>
      <c r="K314" s="144"/>
    </row>
    <row r="315" spans="2:11" ht="12">
      <c r="B315" s="101"/>
      <c r="C315" s="144"/>
      <c r="K315" s="144"/>
    </row>
    <row r="316" spans="2:11" ht="12">
      <c r="B316" s="101"/>
      <c r="C316" s="144"/>
      <c r="K316" s="144"/>
    </row>
    <row r="317" spans="2:11" ht="12">
      <c r="B317" s="101"/>
      <c r="C317" s="144"/>
      <c r="K317" s="144"/>
    </row>
    <row r="318" spans="2:11" ht="12">
      <c r="B318" s="101"/>
      <c r="C318" s="144"/>
      <c r="K318" s="144"/>
    </row>
    <row r="319" spans="2:11" ht="12">
      <c r="B319" s="101"/>
      <c r="C319" s="144"/>
      <c r="K319" s="144"/>
    </row>
    <row r="320" spans="2:11" ht="12">
      <c r="B320" s="101"/>
      <c r="C320" s="144"/>
      <c r="K320" s="144"/>
    </row>
    <row r="321" spans="2:11" ht="12">
      <c r="B321" s="101"/>
      <c r="C321" s="144"/>
      <c r="K321" s="144"/>
    </row>
    <row r="322" spans="2:11" ht="12">
      <c r="B322" s="101"/>
      <c r="C322" s="144"/>
      <c r="K322" s="144"/>
    </row>
    <row r="323" spans="2:11" ht="12">
      <c r="B323" s="101"/>
      <c r="C323" s="144"/>
      <c r="K323" s="144"/>
    </row>
    <row r="324" spans="2:11" ht="12">
      <c r="B324" s="101"/>
      <c r="C324" s="144"/>
      <c r="K324" s="144"/>
    </row>
    <row r="325" spans="2:11" ht="12">
      <c r="B325" s="101"/>
      <c r="C325" s="144"/>
      <c r="K325" s="144"/>
    </row>
    <row r="326" spans="2:11" ht="12">
      <c r="B326" s="101"/>
      <c r="C326" s="144"/>
      <c r="K326" s="144"/>
    </row>
    <row r="327" spans="2:11" ht="12">
      <c r="B327" s="101"/>
      <c r="C327" s="144"/>
      <c r="K327" s="144"/>
    </row>
    <row r="328" spans="2:11" ht="12">
      <c r="B328" s="101"/>
      <c r="C328" s="144"/>
      <c r="K328" s="144"/>
    </row>
    <row r="329" spans="2:11" ht="12">
      <c r="B329" s="101"/>
      <c r="C329" s="144"/>
      <c r="K329" s="144"/>
    </row>
    <row r="330" spans="2:11" ht="12">
      <c r="B330" s="101"/>
      <c r="C330" s="144"/>
      <c r="K330" s="144"/>
    </row>
    <row r="331" spans="2:11" ht="12">
      <c r="B331" s="101"/>
      <c r="C331" s="144"/>
      <c r="K331" s="144"/>
    </row>
    <row r="332" spans="2:11" ht="12">
      <c r="B332" s="101"/>
      <c r="C332" s="144"/>
      <c r="K332" s="144"/>
    </row>
    <row r="333" spans="2:11" ht="12">
      <c r="B333" s="101"/>
      <c r="C333" s="144"/>
      <c r="K333" s="144"/>
    </row>
    <row r="334" spans="2:11" ht="12">
      <c r="B334" s="101"/>
      <c r="C334" s="144"/>
      <c r="K334" s="144"/>
    </row>
    <row r="335" spans="2:11" ht="12">
      <c r="B335" s="101"/>
      <c r="C335" s="144"/>
      <c r="K335" s="144"/>
    </row>
    <row r="336" spans="2:11" ht="12">
      <c r="B336" s="101"/>
      <c r="C336" s="144"/>
      <c r="K336" s="144"/>
    </row>
    <row r="337" spans="2:11" ht="12">
      <c r="B337" s="101"/>
      <c r="C337" s="144"/>
      <c r="K337" s="144"/>
    </row>
    <row r="338" spans="2:11" ht="12">
      <c r="B338" s="101"/>
      <c r="C338" s="144"/>
      <c r="K338" s="144"/>
    </row>
    <row r="339" spans="2:11" ht="12">
      <c r="B339" s="101"/>
      <c r="C339" s="144"/>
      <c r="K339" s="144"/>
    </row>
    <row r="340" spans="2:11" ht="12">
      <c r="B340" s="101"/>
      <c r="C340" s="144"/>
      <c r="K340" s="144"/>
    </row>
    <row r="341" spans="2:11" ht="12">
      <c r="B341" s="101"/>
      <c r="C341" s="144"/>
      <c r="K341" s="144"/>
    </row>
    <row r="342" spans="2:11" ht="12">
      <c r="B342" s="101"/>
      <c r="C342" s="144"/>
      <c r="K342" s="144"/>
    </row>
    <row r="343" spans="2:11" ht="12">
      <c r="B343" s="101"/>
      <c r="C343" s="144"/>
      <c r="K343" s="144"/>
    </row>
    <row r="344" spans="2:11" ht="12">
      <c r="B344" s="101"/>
      <c r="C344" s="144"/>
      <c r="K344" s="144"/>
    </row>
    <row r="345" spans="2:11" ht="12">
      <c r="B345" s="101"/>
      <c r="C345" s="144"/>
      <c r="K345" s="144"/>
    </row>
    <row r="346" spans="2:11" ht="12">
      <c r="B346" s="101"/>
      <c r="C346" s="144"/>
      <c r="K346" s="144"/>
    </row>
    <row r="347" spans="2:11" ht="12">
      <c r="B347" s="101"/>
      <c r="C347" s="144"/>
      <c r="K347" s="144"/>
    </row>
    <row r="348" spans="2:11" ht="12">
      <c r="B348" s="101"/>
      <c r="C348" s="144"/>
      <c r="K348" s="144"/>
    </row>
    <row r="349" spans="2:11" ht="12">
      <c r="B349" s="101"/>
      <c r="C349" s="144"/>
      <c r="K349" s="144"/>
    </row>
    <row r="350" spans="2:11" ht="12">
      <c r="B350" s="101"/>
      <c r="C350" s="144"/>
      <c r="K350" s="144"/>
    </row>
    <row r="351" spans="2:11" ht="12">
      <c r="B351" s="101"/>
      <c r="C351" s="144"/>
      <c r="K351" s="144"/>
    </row>
    <row r="352" spans="2:11" ht="12">
      <c r="B352" s="101"/>
      <c r="C352" s="144"/>
      <c r="K352" s="144"/>
    </row>
    <row r="353" spans="2:11" ht="12">
      <c r="B353" s="101"/>
      <c r="C353" s="144"/>
      <c r="K353" s="144"/>
    </row>
    <row r="354" spans="2:11" ht="12">
      <c r="B354" s="101"/>
      <c r="C354" s="144"/>
      <c r="K354" s="144"/>
    </row>
    <row r="355" spans="2:11" ht="12">
      <c r="B355" s="101"/>
      <c r="C355" s="144"/>
      <c r="K355" s="144"/>
    </row>
    <row r="356" spans="2:11" ht="12">
      <c r="B356" s="101"/>
      <c r="C356" s="144"/>
      <c r="K356" s="144"/>
    </row>
    <row r="357" spans="2:11" ht="12">
      <c r="B357" s="101"/>
      <c r="C357" s="144"/>
      <c r="K357" s="144"/>
    </row>
    <row r="358" spans="2:11" ht="12">
      <c r="B358" s="101"/>
      <c r="C358" s="144"/>
      <c r="K358" s="144"/>
    </row>
    <row r="359" spans="2:11" ht="12">
      <c r="B359" s="101"/>
      <c r="C359" s="144"/>
      <c r="K359" s="144"/>
    </row>
    <row r="360" spans="2:11" ht="12">
      <c r="B360" s="101"/>
      <c r="C360" s="144"/>
      <c r="K360" s="144"/>
    </row>
    <row r="361" spans="2:11" ht="12">
      <c r="B361" s="101"/>
      <c r="C361" s="144"/>
      <c r="K361" s="144"/>
    </row>
    <row r="362" spans="2:11" ht="12">
      <c r="B362" s="101"/>
      <c r="C362" s="144"/>
      <c r="K362" s="144"/>
    </row>
    <row r="363" spans="2:11" ht="12">
      <c r="B363" s="101"/>
      <c r="C363" s="144"/>
      <c r="K363" s="144"/>
    </row>
    <row r="364" spans="2:11" ht="12">
      <c r="B364" s="101"/>
      <c r="C364" s="144"/>
      <c r="K364" s="144"/>
    </row>
    <row r="365" spans="2:11" ht="12">
      <c r="B365" s="101"/>
      <c r="C365" s="144"/>
      <c r="K365" s="144"/>
    </row>
    <row r="366" spans="2:11" ht="12">
      <c r="B366" s="101"/>
      <c r="C366" s="144"/>
      <c r="K366" s="144"/>
    </row>
    <row r="367" spans="2:11" ht="12">
      <c r="B367" s="101"/>
      <c r="C367" s="144"/>
      <c r="K367" s="144"/>
    </row>
    <row r="368" spans="2:11" ht="12">
      <c r="B368" s="101"/>
      <c r="C368" s="144"/>
      <c r="K368" s="144"/>
    </row>
    <row r="369" spans="2:11" ht="12">
      <c r="B369" s="101"/>
      <c r="C369" s="144"/>
      <c r="K369" s="144"/>
    </row>
    <row r="370" spans="2:11" ht="12">
      <c r="B370" s="101"/>
      <c r="C370" s="144"/>
      <c r="K370" s="144"/>
    </row>
    <row r="371" spans="2:11" ht="12">
      <c r="B371" s="101"/>
      <c r="C371" s="144"/>
      <c r="K371" s="144"/>
    </row>
    <row r="372" spans="2:11" ht="12">
      <c r="B372" s="101"/>
      <c r="C372" s="144"/>
      <c r="K372" s="144"/>
    </row>
    <row r="373" spans="2:11" ht="12">
      <c r="B373" s="101"/>
      <c r="C373" s="144"/>
      <c r="K373" s="144"/>
    </row>
    <row r="374" spans="2:11" ht="12">
      <c r="B374" s="101"/>
      <c r="C374" s="144"/>
      <c r="K374" s="144"/>
    </row>
    <row r="375" spans="2:11" ht="12">
      <c r="B375" s="101"/>
      <c r="C375" s="144"/>
      <c r="K375" s="144"/>
    </row>
    <row r="376" spans="2:11" ht="12">
      <c r="B376" s="101"/>
      <c r="C376" s="144"/>
      <c r="K376" s="144"/>
    </row>
    <row r="377" spans="2:11" ht="12">
      <c r="B377" s="101"/>
      <c r="C377" s="144"/>
      <c r="K377" s="144"/>
    </row>
    <row r="378" spans="2:11" ht="12">
      <c r="B378" s="101"/>
      <c r="C378" s="144"/>
      <c r="K378" s="144"/>
    </row>
    <row r="379" spans="2:11" ht="12">
      <c r="B379" s="101"/>
      <c r="C379" s="144"/>
      <c r="K379" s="144"/>
    </row>
    <row r="380" spans="2:11" ht="12">
      <c r="B380" s="101"/>
      <c r="C380" s="144"/>
      <c r="K380" s="144"/>
    </row>
    <row r="381" spans="2:11" ht="12">
      <c r="B381" s="101"/>
      <c r="C381" s="144"/>
      <c r="K381" s="144"/>
    </row>
    <row r="382" spans="2:11" ht="12">
      <c r="B382" s="101"/>
      <c r="C382" s="144"/>
      <c r="K382" s="144"/>
    </row>
    <row r="383" spans="2:11" ht="12">
      <c r="B383" s="101"/>
      <c r="C383" s="144"/>
      <c r="K383" s="144"/>
    </row>
    <row r="384" spans="2:11" ht="12">
      <c r="B384" s="101"/>
      <c r="C384" s="144"/>
      <c r="K384" s="144"/>
    </row>
    <row r="385" spans="2:11" ht="12">
      <c r="B385" s="101"/>
      <c r="C385" s="144"/>
      <c r="K385" s="144"/>
    </row>
    <row r="386" spans="2:11" ht="12">
      <c r="B386" s="101"/>
      <c r="C386" s="144"/>
      <c r="K386" s="144"/>
    </row>
    <row r="387" spans="2:11" ht="12">
      <c r="B387" s="101"/>
      <c r="C387" s="144"/>
      <c r="K387" s="144"/>
    </row>
    <row r="388" spans="2:11" ht="12">
      <c r="B388" s="101"/>
      <c r="C388" s="144"/>
      <c r="K388" s="144"/>
    </row>
    <row r="389" spans="2:11" ht="12">
      <c r="B389" s="101"/>
      <c r="C389" s="144"/>
      <c r="K389" s="144"/>
    </row>
    <row r="390" spans="3:11" ht="12">
      <c r="C390" s="144"/>
      <c r="K390" s="144"/>
    </row>
    <row r="391" spans="3:11" ht="12">
      <c r="C391" s="144"/>
      <c r="K391" s="144"/>
    </row>
    <row r="392" spans="3:11" ht="12">
      <c r="C392" s="144"/>
      <c r="K392" s="144"/>
    </row>
    <row r="393" spans="3:11" ht="12">
      <c r="C393" s="144"/>
      <c r="K393" s="144"/>
    </row>
    <row r="394" spans="3:11" ht="12">
      <c r="C394" s="144"/>
      <c r="K394" s="144"/>
    </row>
    <row r="395" spans="3:11" ht="12">
      <c r="C395" s="144"/>
      <c r="K395" s="144"/>
    </row>
    <row r="396" spans="3:11" ht="12">
      <c r="C396" s="144"/>
      <c r="K396" s="144"/>
    </row>
    <row r="397" spans="3:11" ht="12">
      <c r="C397" s="144"/>
      <c r="K397" s="144"/>
    </row>
    <row r="398" spans="3:11" ht="12">
      <c r="C398" s="144"/>
      <c r="K398" s="144"/>
    </row>
    <row r="399" spans="3:11" ht="12">
      <c r="C399" s="144"/>
      <c r="K399" s="144"/>
    </row>
    <row r="400" spans="3:11" ht="12">
      <c r="C400" s="144"/>
      <c r="K400" s="144"/>
    </row>
    <row r="401" spans="3:11" ht="12">
      <c r="C401" s="144"/>
      <c r="K401" s="144"/>
    </row>
    <row r="402" spans="3:11" ht="12">
      <c r="C402" s="144"/>
      <c r="K402" s="144"/>
    </row>
    <row r="403" spans="3:11" ht="12">
      <c r="C403" s="144"/>
      <c r="K403" s="144"/>
    </row>
    <row r="404" spans="3:11" ht="12">
      <c r="C404" s="144"/>
      <c r="K404" s="144"/>
    </row>
    <row r="405" spans="3:11" ht="12">
      <c r="C405" s="144"/>
      <c r="K405" s="144"/>
    </row>
    <row r="406" spans="3:11" ht="12">
      <c r="C406" s="144"/>
      <c r="K406" s="144"/>
    </row>
    <row r="407" spans="3:11" ht="12">
      <c r="C407" s="144"/>
      <c r="K407" s="144"/>
    </row>
    <row r="408" spans="3:11" ht="12">
      <c r="C408" s="144"/>
      <c r="K408" s="144"/>
    </row>
    <row r="409" spans="3:11" ht="12">
      <c r="C409" s="144"/>
      <c r="K409" s="144"/>
    </row>
    <row r="410" spans="3:11" ht="12">
      <c r="C410" s="144"/>
      <c r="K410" s="144"/>
    </row>
    <row r="411" spans="3:11" ht="12">
      <c r="C411" s="144"/>
      <c r="K411" s="144"/>
    </row>
    <row r="412" spans="3:11" ht="12">
      <c r="C412" s="144"/>
      <c r="K412" s="144"/>
    </row>
    <row r="413" spans="3:11" ht="12">
      <c r="C413" s="144"/>
      <c r="K413" s="144"/>
    </row>
    <row r="414" spans="3:11" ht="12">
      <c r="C414" s="144"/>
      <c r="K414" s="144"/>
    </row>
    <row r="415" spans="3:11" ht="12">
      <c r="C415" s="144"/>
      <c r="K415" s="144"/>
    </row>
    <row r="416" spans="3:11" ht="12">
      <c r="C416" s="144"/>
      <c r="K416" s="144"/>
    </row>
    <row r="417" spans="3:11" ht="12">
      <c r="C417" s="144"/>
      <c r="K417" s="144"/>
    </row>
    <row r="418" spans="3:11" ht="12">
      <c r="C418" s="144"/>
      <c r="K418" s="144"/>
    </row>
    <row r="419" spans="3:11" ht="12">
      <c r="C419" s="144"/>
      <c r="K419" s="144"/>
    </row>
    <row r="420" spans="3:11" ht="12">
      <c r="C420" s="144"/>
      <c r="K420" s="144"/>
    </row>
    <row r="421" spans="3:11" ht="12">
      <c r="C421" s="144"/>
      <c r="K421" s="144"/>
    </row>
    <row r="422" spans="3:11" ht="12">
      <c r="C422" s="144"/>
      <c r="K422" s="144"/>
    </row>
    <row r="423" spans="3:11" ht="12">
      <c r="C423" s="144"/>
      <c r="K423" s="144"/>
    </row>
    <row r="424" spans="3:11" ht="12">
      <c r="C424" s="144"/>
      <c r="K424" s="144"/>
    </row>
    <row r="425" spans="3:11" ht="12">
      <c r="C425" s="144"/>
      <c r="K425" s="144"/>
    </row>
    <row r="426" spans="3:11" ht="12">
      <c r="C426" s="144"/>
      <c r="K426" s="144"/>
    </row>
    <row r="427" spans="3:11" ht="12">
      <c r="C427" s="144"/>
      <c r="K427" s="144"/>
    </row>
    <row r="428" spans="3:11" ht="12">
      <c r="C428" s="144"/>
      <c r="K428" s="144"/>
    </row>
    <row r="429" spans="3:11" ht="12">
      <c r="C429" s="144"/>
      <c r="K429" s="144"/>
    </row>
    <row r="430" spans="3:11" ht="12">
      <c r="C430" s="144"/>
      <c r="K430" s="144"/>
    </row>
    <row r="431" spans="3:11" ht="12">
      <c r="C431" s="144"/>
      <c r="K431" s="144"/>
    </row>
    <row r="432" spans="3:11" ht="12">
      <c r="C432" s="144"/>
      <c r="K432" s="144"/>
    </row>
    <row r="433" spans="3:11" ht="12">
      <c r="C433" s="144"/>
      <c r="K433" s="144"/>
    </row>
    <row r="434" spans="3:11" ht="12">
      <c r="C434" s="144"/>
      <c r="K434" s="144"/>
    </row>
    <row r="435" spans="3:11" ht="12">
      <c r="C435" s="144"/>
      <c r="K435" s="144"/>
    </row>
    <row r="436" spans="3:11" ht="12">
      <c r="C436" s="144"/>
      <c r="K436" s="144"/>
    </row>
    <row r="437" spans="3:11" ht="12">
      <c r="C437" s="144"/>
      <c r="K437" s="144"/>
    </row>
    <row r="438" spans="3:11" ht="12">
      <c r="C438" s="144"/>
      <c r="K438" s="144"/>
    </row>
    <row r="439" spans="3:11" ht="12">
      <c r="C439" s="144"/>
      <c r="K439" s="144"/>
    </row>
    <row r="440" spans="3:11" ht="12">
      <c r="C440" s="144"/>
      <c r="K440" s="144"/>
    </row>
    <row r="441" spans="3:11" ht="12">
      <c r="C441" s="144"/>
      <c r="K441" s="144"/>
    </row>
    <row r="442" spans="3:11" ht="12">
      <c r="C442" s="144"/>
      <c r="K442" s="144"/>
    </row>
    <row r="443" spans="3:11" ht="12">
      <c r="C443" s="144"/>
      <c r="K443" s="144"/>
    </row>
    <row r="444" spans="3:11" ht="12">
      <c r="C444" s="144"/>
      <c r="K444" s="144"/>
    </row>
    <row r="445" spans="3:11" ht="12">
      <c r="C445" s="144"/>
      <c r="K445" s="144"/>
    </row>
    <row r="446" spans="3:11" ht="12">
      <c r="C446" s="144"/>
      <c r="K446" s="144"/>
    </row>
    <row r="447" spans="3:11" ht="12">
      <c r="C447" s="144"/>
      <c r="K447" s="144"/>
    </row>
    <row r="448" spans="3:11" ht="12">
      <c r="C448" s="144"/>
      <c r="K448" s="144"/>
    </row>
    <row r="449" spans="3:11" ht="12">
      <c r="C449" s="144"/>
      <c r="K449" s="144"/>
    </row>
    <row r="450" spans="3:11" ht="12">
      <c r="C450" s="144"/>
      <c r="K450" s="144"/>
    </row>
    <row r="451" spans="3:11" ht="12">
      <c r="C451" s="144"/>
      <c r="K451" s="144"/>
    </row>
    <row r="452" spans="3:11" ht="12">
      <c r="C452" s="144"/>
      <c r="K452" s="144"/>
    </row>
    <row r="453" spans="3:11" ht="12">
      <c r="C453" s="144"/>
      <c r="K453" s="144"/>
    </row>
    <row r="454" spans="3:11" ht="12">
      <c r="C454" s="144"/>
      <c r="K454" s="144"/>
    </row>
    <row r="455" spans="3:11" ht="12">
      <c r="C455" s="144"/>
      <c r="K455" s="144"/>
    </row>
    <row r="456" spans="3:11" ht="12">
      <c r="C456" s="144"/>
      <c r="K456" s="144"/>
    </row>
    <row r="457" spans="3:11" ht="12">
      <c r="C457" s="144"/>
      <c r="K457" s="144"/>
    </row>
    <row r="458" spans="3:11" ht="12">
      <c r="C458" s="144"/>
      <c r="K458" s="144"/>
    </row>
    <row r="459" spans="3:11" ht="12">
      <c r="C459" s="144"/>
      <c r="K459" s="144"/>
    </row>
    <row r="460" spans="3:11" ht="12">
      <c r="C460" s="144"/>
      <c r="K460" s="144"/>
    </row>
    <row r="461" spans="3:11" ht="12">
      <c r="C461" s="144"/>
      <c r="K461" s="144"/>
    </row>
    <row r="462" spans="3:11" ht="12">
      <c r="C462" s="144"/>
      <c r="K462" s="144"/>
    </row>
    <row r="463" spans="3:11" ht="12">
      <c r="C463" s="144"/>
      <c r="K463" s="144"/>
    </row>
    <row r="464" spans="3:11" ht="12">
      <c r="C464" s="144"/>
      <c r="K464" s="144"/>
    </row>
    <row r="465" spans="3:11" ht="12">
      <c r="C465" s="144"/>
      <c r="K465" s="144"/>
    </row>
    <row r="466" spans="3:11" ht="12">
      <c r="C466" s="144"/>
      <c r="K466" s="144"/>
    </row>
    <row r="467" spans="3:11" ht="12">
      <c r="C467" s="144"/>
      <c r="K467" s="144"/>
    </row>
    <row r="468" spans="3:11" ht="12">
      <c r="C468" s="144"/>
      <c r="K468" s="144"/>
    </row>
    <row r="469" spans="3:11" ht="12">
      <c r="C469" s="144"/>
      <c r="K469" s="144"/>
    </row>
    <row r="470" spans="3:11" ht="12">
      <c r="C470" s="144"/>
      <c r="K470" s="144"/>
    </row>
    <row r="471" spans="3:11" ht="12">
      <c r="C471" s="144"/>
      <c r="K471" s="144"/>
    </row>
    <row r="472" spans="3:11" ht="12">
      <c r="C472" s="144"/>
      <c r="K472" s="144"/>
    </row>
    <row r="473" spans="3:11" ht="12">
      <c r="C473" s="144"/>
      <c r="K473" s="144"/>
    </row>
    <row r="474" spans="3:11" ht="12">
      <c r="C474" s="144"/>
      <c r="K474" s="144"/>
    </row>
    <row r="475" spans="3:11" ht="12">
      <c r="C475" s="144"/>
      <c r="K475" s="144"/>
    </row>
    <row r="476" spans="3:11" ht="12">
      <c r="C476" s="144"/>
      <c r="K476" s="144"/>
    </row>
    <row r="477" spans="3:11" ht="12">
      <c r="C477" s="144"/>
      <c r="K477" s="144"/>
    </row>
    <row r="478" spans="3:11" ht="12">
      <c r="C478" s="144"/>
      <c r="K478" s="144"/>
    </row>
    <row r="479" spans="3:11" ht="12">
      <c r="C479" s="144"/>
      <c r="K479" s="144"/>
    </row>
    <row r="480" spans="3:11" ht="12">
      <c r="C480" s="144"/>
      <c r="K480" s="144"/>
    </row>
    <row r="481" spans="3:11" ht="12">
      <c r="C481" s="144"/>
      <c r="K481" s="144"/>
    </row>
    <row r="482" spans="3:11" ht="12">
      <c r="C482" s="144"/>
      <c r="K482" s="144"/>
    </row>
    <row r="483" spans="3:11" ht="12">
      <c r="C483" s="144"/>
      <c r="K483" s="144"/>
    </row>
    <row r="484" spans="3:11" ht="12">
      <c r="C484" s="144"/>
      <c r="K484" s="144"/>
    </row>
    <row r="485" spans="3:11" ht="12">
      <c r="C485" s="144"/>
      <c r="K485" s="144"/>
    </row>
    <row r="486" spans="3:11" ht="12">
      <c r="C486" s="144"/>
      <c r="K486" s="144"/>
    </row>
    <row r="487" spans="3:11" ht="12">
      <c r="C487" s="144"/>
      <c r="K487" s="144"/>
    </row>
    <row r="488" spans="3:11" ht="12">
      <c r="C488" s="144"/>
      <c r="K488" s="144"/>
    </row>
    <row r="489" spans="3:11" ht="12">
      <c r="C489" s="144"/>
      <c r="K489" s="144"/>
    </row>
    <row r="490" spans="3:11" ht="12">
      <c r="C490" s="144"/>
      <c r="K490" s="144"/>
    </row>
    <row r="491" spans="3:11" ht="12">
      <c r="C491" s="144"/>
      <c r="K491" s="144"/>
    </row>
    <row r="492" spans="3:11" ht="12">
      <c r="C492" s="144"/>
      <c r="K492" s="144"/>
    </row>
    <row r="493" spans="3:11" ht="12">
      <c r="C493" s="144"/>
      <c r="K493" s="144"/>
    </row>
    <row r="494" spans="3:11" ht="12">
      <c r="C494" s="144"/>
      <c r="K494" s="144"/>
    </row>
    <row r="495" spans="3:11" ht="12">
      <c r="C495" s="144"/>
      <c r="K495" s="144"/>
    </row>
    <row r="496" spans="3:11" ht="12">
      <c r="C496" s="144"/>
      <c r="K496" s="144"/>
    </row>
    <row r="497" spans="3:11" ht="12">
      <c r="C497" s="144"/>
      <c r="K497" s="144"/>
    </row>
    <row r="498" spans="3:11" ht="12">
      <c r="C498" s="144"/>
      <c r="K498" s="144"/>
    </row>
    <row r="499" spans="3:11" ht="12">
      <c r="C499" s="144"/>
      <c r="K499" s="144"/>
    </row>
    <row r="500" spans="3:11" ht="12">
      <c r="C500" s="144"/>
      <c r="K500" s="144"/>
    </row>
    <row r="501" spans="3:11" ht="12">
      <c r="C501" s="144"/>
      <c r="K501" s="144"/>
    </row>
    <row r="502" spans="3:11" ht="12">
      <c r="C502" s="144"/>
      <c r="K502" s="144"/>
    </row>
    <row r="503" spans="3:11" ht="12">
      <c r="C503" s="144"/>
      <c r="K503" s="144"/>
    </row>
    <row r="504" spans="3:11" ht="12">
      <c r="C504" s="144"/>
      <c r="K504" s="144"/>
    </row>
    <row r="505" spans="3:11" ht="12">
      <c r="C505" s="144"/>
      <c r="K505" s="144"/>
    </row>
    <row r="506" spans="3:11" ht="12">
      <c r="C506" s="144"/>
      <c r="K506" s="144"/>
    </row>
    <row r="507" spans="3:11" ht="12">
      <c r="C507" s="144"/>
      <c r="K507" s="144"/>
    </row>
    <row r="508" spans="3:11" ht="12">
      <c r="C508" s="144"/>
      <c r="K508" s="144"/>
    </row>
    <row r="509" spans="3:11" ht="12">
      <c r="C509" s="144"/>
      <c r="K509" s="144"/>
    </row>
    <row r="510" spans="3:11" ht="12">
      <c r="C510" s="144"/>
      <c r="K510" s="144"/>
    </row>
    <row r="511" spans="3:11" ht="12">
      <c r="C511" s="144"/>
      <c r="K511" s="144"/>
    </row>
    <row r="512" spans="3:11" ht="12">
      <c r="C512" s="144"/>
      <c r="K512" s="144"/>
    </row>
    <row r="513" spans="3:11" ht="12">
      <c r="C513" s="144"/>
      <c r="K513" s="144"/>
    </row>
    <row r="514" spans="3:11" ht="12">
      <c r="C514" s="144"/>
      <c r="K514" s="144"/>
    </row>
    <row r="515" spans="3:11" ht="12">
      <c r="C515" s="144"/>
      <c r="K515" s="144"/>
    </row>
    <row r="516" spans="3:11" ht="12">
      <c r="C516" s="144"/>
      <c r="K516" s="144"/>
    </row>
    <row r="517" spans="3:11" ht="12">
      <c r="C517" s="144"/>
      <c r="K517" s="144"/>
    </row>
    <row r="518" spans="3:11" ht="12">
      <c r="C518" s="144"/>
      <c r="K518" s="144"/>
    </row>
    <row r="519" spans="3:11" ht="12">
      <c r="C519" s="144"/>
      <c r="K519" s="144"/>
    </row>
    <row r="520" spans="3:11" ht="12">
      <c r="C520" s="144"/>
      <c r="K520" s="144"/>
    </row>
    <row r="521" spans="3:11" ht="12">
      <c r="C521" s="144"/>
      <c r="K521" s="144"/>
    </row>
    <row r="522" spans="3:11" ht="12">
      <c r="C522" s="144"/>
      <c r="K522" s="144"/>
    </row>
    <row r="523" spans="3:11" ht="12">
      <c r="C523" s="144"/>
      <c r="K523" s="144"/>
    </row>
    <row r="524" spans="3:11" ht="12">
      <c r="C524" s="144"/>
      <c r="K524" s="144"/>
    </row>
    <row r="525" spans="3:11" ht="12">
      <c r="C525" s="144"/>
      <c r="K525" s="144"/>
    </row>
    <row r="526" spans="3:11" ht="12">
      <c r="C526" s="144"/>
      <c r="K526" s="144"/>
    </row>
    <row r="527" spans="3:11" ht="12">
      <c r="C527" s="144"/>
      <c r="K527" s="144"/>
    </row>
    <row r="528" spans="3:11" ht="12">
      <c r="C528" s="144"/>
      <c r="K528" s="144"/>
    </row>
    <row r="529" spans="3:11" ht="12">
      <c r="C529" s="144"/>
      <c r="K529" s="144"/>
    </row>
    <row r="530" spans="3:11" ht="12">
      <c r="C530" s="144"/>
      <c r="K530" s="144"/>
    </row>
    <row r="531" spans="3:11" ht="12">
      <c r="C531" s="144"/>
      <c r="K531" s="144"/>
    </row>
    <row r="532" spans="3:11" ht="12">
      <c r="C532" s="144"/>
      <c r="K532" s="144"/>
    </row>
    <row r="533" spans="3:11" ht="12">
      <c r="C533" s="144"/>
      <c r="K533" s="144"/>
    </row>
    <row r="534" spans="3:11" ht="12">
      <c r="C534" s="144"/>
      <c r="K534" s="144"/>
    </row>
    <row r="535" spans="3:11" ht="12">
      <c r="C535" s="144"/>
      <c r="K535" s="144"/>
    </row>
    <row r="536" spans="3:11" ht="12">
      <c r="C536" s="144"/>
      <c r="K536" s="144"/>
    </row>
    <row r="537" spans="3:11" ht="12">
      <c r="C537" s="144"/>
      <c r="K537" s="144"/>
    </row>
    <row r="538" spans="3:11" ht="12">
      <c r="C538" s="144"/>
      <c r="K538" s="144"/>
    </row>
    <row r="539" spans="3:11" ht="12">
      <c r="C539" s="144"/>
      <c r="K539" s="144"/>
    </row>
    <row r="540" spans="3:11" ht="12">
      <c r="C540" s="144"/>
      <c r="K540" s="144"/>
    </row>
    <row r="541" spans="3:11" ht="12">
      <c r="C541" s="144"/>
      <c r="K541" s="144"/>
    </row>
    <row r="542" spans="3:11" ht="12">
      <c r="C542" s="144"/>
      <c r="K542" s="144"/>
    </row>
    <row r="543" spans="3:11" ht="12">
      <c r="C543" s="144"/>
      <c r="K543" s="144"/>
    </row>
    <row r="544" spans="3:11" ht="12">
      <c r="C544" s="144"/>
      <c r="K544" s="144"/>
    </row>
    <row r="545" spans="3:11" ht="12">
      <c r="C545" s="144"/>
      <c r="K545" s="144"/>
    </row>
    <row r="546" spans="3:11" ht="12">
      <c r="C546" s="144"/>
      <c r="K546" s="144"/>
    </row>
    <row r="547" spans="3:11" ht="12">
      <c r="C547" s="144"/>
      <c r="K547" s="144"/>
    </row>
    <row r="548" spans="3:11" ht="12">
      <c r="C548" s="144"/>
      <c r="K548" s="144"/>
    </row>
    <row r="549" spans="3:11" ht="12">
      <c r="C549" s="144"/>
      <c r="K549" s="144"/>
    </row>
    <row r="550" spans="3:11" ht="12">
      <c r="C550" s="144"/>
      <c r="K550" s="144"/>
    </row>
    <row r="551" spans="3:11" ht="12">
      <c r="C551" s="144"/>
      <c r="K551" s="144"/>
    </row>
    <row r="552" spans="3:11" ht="12">
      <c r="C552" s="144"/>
      <c r="K552" s="144"/>
    </row>
    <row r="553" spans="3:11" ht="12">
      <c r="C553" s="144"/>
      <c r="K553" s="144"/>
    </row>
    <row r="554" spans="3:11" ht="12">
      <c r="C554" s="144"/>
      <c r="K554" s="144"/>
    </row>
    <row r="555" spans="3:11" ht="12">
      <c r="C555" s="144"/>
      <c r="K555" s="144"/>
    </row>
    <row r="556" spans="3:11" ht="12">
      <c r="C556" s="144"/>
      <c r="K556" s="144"/>
    </row>
    <row r="557" spans="3:11" ht="12">
      <c r="C557" s="144"/>
      <c r="K557" s="144"/>
    </row>
    <row r="558" spans="3:11" ht="12">
      <c r="C558" s="144"/>
      <c r="K558" s="144"/>
    </row>
    <row r="559" spans="3:11" ht="12">
      <c r="C559" s="144"/>
      <c r="K559" s="144"/>
    </row>
    <row r="560" spans="3:11" ht="12">
      <c r="C560" s="144"/>
      <c r="K560" s="144"/>
    </row>
    <row r="561" spans="3:11" ht="12">
      <c r="C561" s="144"/>
      <c r="K561" s="144"/>
    </row>
    <row r="562" spans="3:11" ht="12">
      <c r="C562" s="144"/>
      <c r="K562" s="144"/>
    </row>
    <row r="563" spans="3:11" ht="12">
      <c r="C563" s="144"/>
      <c r="K563" s="144"/>
    </row>
    <row r="564" spans="3:11" ht="12">
      <c r="C564" s="144"/>
      <c r="K564" s="144"/>
    </row>
    <row r="565" spans="3:11" ht="12">
      <c r="C565" s="144"/>
      <c r="K565" s="144"/>
    </row>
    <row r="566" spans="3:11" ht="12">
      <c r="C566" s="144"/>
      <c r="K566" s="144"/>
    </row>
    <row r="567" spans="3:11" ht="12">
      <c r="C567" s="144"/>
      <c r="K567" s="144"/>
    </row>
    <row r="568" spans="3:11" ht="12">
      <c r="C568" s="144"/>
      <c r="K568" s="144"/>
    </row>
    <row r="569" spans="3:11" ht="12">
      <c r="C569" s="144"/>
      <c r="K569" s="144"/>
    </row>
    <row r="570" spans="3:11" ht="12">
      <c r="C570" s="144"/>
      <c r="K570" s="144"/>
    </row>
    <row r="571" spans="3:11" ht="12">
      <c r="C571" s="144"/>
      <c r="K571" s="144"/>
    </row>
    <row r="572" spans="3:11" ht="12">
      <c r="C572" s="144"/>
      <c r="K572" s="144"/>
    </row>
    <row r="573" ht="12">
      <c r="K573" s="144"/>
    </row>
    <row r="574" ht="12">
      <c r="K574" s="144"/>
    </row>
    <row r="575" ht="12">
      <c r="K575" s="144"/>
    </row>
    <row r="576" ht="12">
      <c r="K576" s="144"/>
    </row>
    <row r="577" ht="12">
      <c r="K577" s="144"/>
    </row>
    <row r="578" ht="12">
      <c r="K578" s="144"/>
    </row>
    <row r="579" ht="12">
      <c r="K579" s="144"/>
    </row>
    <row r="580" ht="12">
      <c r="K580" s="144"/>
    </row>
    <row r="581" ht="12">
      <c r="K581" s="144"/>
    </row>
  </sheetData>
  <sheetProtection/>
  <mergeCells count="19">
    <mergeCell ref="R5:S5"/>
    <mergeCell ref="T5:U5"/>
    <mergeCell ref="V5:W5"/>
    <mergeCell ref="A4:A5"/>
    <mergeCell ref="B4:C5"/>
    <mergeCell ref="D4:D5"/>
    <mergeCell ref="E4:E5"/>
    <mergeCell ref="F4:G5"/>
    <mergeCell ref="H4:I5"/>
    <mergeCell ref="J4:AA4"/>
    <mergeCell ref="AC4:AC5"/>
    <mergeCell ref="AD4:AD5"/>
    <mergeCell ref="AE4:AE5"/>
    <mergeCell ref="AF4:AF5"/>
    <mergeCell ref="AG4:AG5"/>
    <mergeCell ref="J5:K5"/>
    <mergeCell ref="L5:M5"/>
    <mergeCell ref="N5:O5"/>
    <mergeCell ref="P5:Q5"/>
  </mergeCells>
  <printOptions/>
  <pageMargins left="0.17" right="0.17" top="0.3" bottom="0.16" header="0.32" footer="0.17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8"/>
  <sheetViews>
    <sheetView showZeros="0" zoomScalePageLayoutView="0" workbookViewId="0" topLeftCell="A1">
      <selection activeCell="A10" sqref="A10"/>
    </sheetView>
  </sheetViews>
  <sheetFormatPr defaultColWidth="8.88671875" defaultRowHeight="13.5"/>
  <cols>
    <col min="1" max="1" width="16.21484375" style="161" customWidth="1"/>
    <col min="2" max="2" width="6.88671875" style="161" customWidth="1"/>
    <col min="3" max="3" width="4.10546875" style="161" customWidth="1"/>
    <col min="4" max="6" width="6.4453125" style="161" customWidth="1"/>
    <col min="7" max="7" width="4.10546875" style="161" bestFit="1" customWidth="1"/>
    <col min="8" max="9" width="6.4453125" style="161" customWidth="1"/>
    <col min="10" max="10" width="6.4453125" style="162" customWidth="1"/>
    <col min="11" max="13" width="6.4453125" style="161" customWidth="1"/>
    <col min="14" max="14" width="3.77734375" style="161" customWidth="1"/>
    <col min="15" max="23" width="6.4453125" style="161" customWidth="1"/>
    <col min="24" max="16384" width="8.88671875" style="161" customWidth="1"/>
  </cols>
  <sheetData>
    <row r="1" spans="2:23" s="145" customFormat="1" ht="17.25" customHeight="1">
      <c r="B1" s="146" t="s">
        <v>344</v>
      </c>
      <c r="C1" s="38"/>
      <c r="D1" s="38"/>
      <c r="E1" s="38"/>
      <c r="F1" s="38"/>
      <c r="G1" s="38"/>
      <c r="H1" s="38"/>
      <c r="I1" s="38"/>
      <c r="J1" s="14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141" customFormat="1" ht="17.25" customHeight="1">
      <c r="A2" s="104" t="s">
        <v>301</v>
      </c>
      <c r="B2" s="104"/>
      <c r="C2" s="104"/>
      <c r="D2" s="104"/>
      <c r="E2" s="104"/>
      <c r="F2" s="104"/>
      <c r="G2" s="104"/>
      <c r="H2" s="104"/>
      <c r="I2" s="104"/>
      <c r="J2" s="148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141" customFormat="1" ht="16.5" customHeight="1">
      <c r="A3" s="526" t="s">
        <v>315</v>
      </c>
      <c r="B3" s="555" t="s">
        <v>316</v>
      </c>
      <c r="C3" s="555"/>
      <c r="D3" s="555" t="s">
        <v>304</v>
      </c>
      <c r="E3" s="555" t="s">
        <v>305</v>
      </c>
      <c r="F3" s="546" t="s">
        <v>317</v>
      </c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61"/>
      <c r="S3" s="562" t="s">
        <v>308</v>
      </c>
      <c r="T3" s="556" t="s">
        <v>309</v>
      </c>
      <c r="U3" s="556" t="s">
        <v>310</v>
      </c>
      <c r="V3" s="556" t="s">
        <v>311</v>
      </c>
      <c r="W3" s="550" t="s">
        <v>312</v>
      </c>
    </row>
    <row r="4" spans="1:23" s="141" customFormat="1" ht="21" customHeight="1">
      <c r="A4" s="526"/>
      <c r="B4" s="555"/>
      <c r="C4" s="555"/>
      <c r="D4" s="555"/>
      <c r="E4" s="555"/>
      <c r="F4" s="560"/>
      <c r="G4" s="560"/>
      <c r="H4" s="107" t="s">
        <v>313</v>
      </c>
      <c r="I4" s="107" t="s">
        <v>0</v>
      </c>
      <c r="J4" s="109" t="s">
        <v>318</v>
      </c>
      <c r="K4" s="107" t="s">
        <v>1</v>
      </c>
      <c r="L4" s="107" t="s">
        <v>2</v>
      </c>
      <c r="M4" s="555" t="s">
        <v>3</v>
      </c>
      <c r="N4" s="555"/>
      <c r="O4" s="107" t="s">
        <v>4</v>
      </c>
      <c r="P4" s="107" t="s">
        <v>5</v>
      </c>
      <c r="Q4" s="107" t="s">
        <v>6</v>
      </c>
      <c r="R4" s="107" t="s">
        <v>7</v>
      </c>
      <c r="S4" s="563"/>
      <c r="T4" s="558"/>
      <c r="U4" s="558"/>
      <c r="V4" s="558"/>
      <c r="W4" s="550"/>
    </row>
    <row r="5" spans="1:23" s="141" customFormat="1" ht="16.5" customHeight="1">
      <c r="A5" s="114" t="s">
        <v>29</v>
      </c>
      <c r="B5" s="150">
        <v>3400</v>
      </c>
      <c r="C5" s="116">
        <v>1</v>
      </c>
      <c r="D5" s="120">
        <v>42</v>
      </c>
      <c r="E5" s="120">
        <v>1362</v>
      </c>
      <c r="F5" s="127">
        <v>1026</v>
      </c>
      <c r="G5" s="116">
        <v>1</v>
      </c>
      <c r="H5" s="120">
        <v>0</v>
      </c>
      <c r="I5" s="120">
        <v>0</v>
      </c>
      <c r="J5" s="151">
        <v>1</v>
      </c>
      <c r="K5" s="120">
        <v>4</v>
      </c>
      <c r="L5" s="120">
        <v>29</v>
      </c>
      <c r="M5" s="120">
        <v>76</v>
      </c>
      <c r="N5" s="116">
        <v>1</v>
      </c>
      <c r="O5" s="120">
        <v>253</v>
      </c>
      <c r="P5" s="120">
        <v>371</v>
      </c>
      <c r="Q5" s="120">
        <v>242</v>
      </c>
      <c r="R5" s="120">
        <v>50</v>
      </c>
      <c r="S5" s="120">
        <v>15</v>
      </c>
      <c r="T5" s="120">
        <v>106</v>
      </c>
      <c r="U5" s="120">
        <v>2</v>
      </c>
      <c r="V5" s="120">
        <v>28</v>
      </c>
      <c r="W5" s="120">
        <v>819</v>
      </c>
    </row>
    <row r="6" spans="1:23" s="141" customFormat="1" ht="16.5" customHeight="1">
      <c r="A6" s="114" t="s">
        <v>244</v>
      </c>
      <c r="B6" s="152">
        <v>3323</v>
      </c>
      <c r="C6" s="116">
        <v>1</v>
      </c>
      <c r="D6" s="120">
        <v>40</v>
      </c>
      <c r="E6" s="120">
        <v>1364</v>
      </c>
      <c r="F6" s="127">
        <v>957</v>
      </c>
      <c r="G6" s="116">
        <v>1</v>
      </c>
      <c r="H6" s="120">
        <v>0</v>
      </c>
      <c r="I6" s="120">
        <v>0</v>
      </c>
      <c r="J6" s="151">
        <v>1</v>
      </c>
      <c r="K6" s="120">
        <v>4</v>
      </c>
      <c r="L6" s="120">
        <v>28</v>
      </c>
      <c r="M6" s="120">
        <v>78</v>
      </c>
      <c r="N6" s="116">
        <v>1</v>
      </c>
      <c r="O6" s="120">
        <v>234</v>
      </c>
      <c r="P6" s="120">
        <v>335</v>
      </c>
      <c r="Q6" s="120">
        <v>230</v>
      </c>
      <c r="R6" s="120">
        <v>47</v>
      </c>
      <c r="S6" s="120">
        <v>16</v>
      </c>
      <c r="T6" s="120">
        <v>111</v>
      </c>
      <c r="U6" s="120">
        <v>2</v>
      </c>
      <c r="V6" s="120">
        <v>26</v>
      </c>
      <c r="W6" s="120">
        <v>807</v>
      </c>
    </row>
    <row r="7" spans="1:23" s="141" customFormat="1" ht="16.5" customHeight="1">
      <c r="A7" s="114" t="s">
        <v>284</v>
      </c>
      <c r="B7" s="152">
        <v>3401</v>
      </c>
      <c r="C7" s="116">
        <v>1</v>
      </c>
      <c r="D7" s="123">
        <v>39</v>
      </c>
      <c r="E7" s="120">
        <v>1425</v>
      </c>
      <c r="F7" s="127">
        <v>980</v>
      </c>
      <c r="G7" s="116">
        <v>1</v>
      </c>
      <c r="H7" s="120">
        <v>0</v>
      </c>
      <c r="I7" s="120">
        <v>0</v>
      </c>
      <c r="J7" s="151">
        <v>1</v>
      </c>
      <c r="K7" s="120">
        <v>4</v>
      </c>
      <c r="L7" s="120">
        <v>30</v>
      </c>
      <c r="M7" s="120">
        <v>78</v>
      </c>
      <c r="N7" s="116">
        <v>1</v>
      </c>
      <c r="O7" s="120">
        <v>243</v>
      </c>
      <c r="P7" s="120">
        <v>341</v>
      </c>
      <c r="Q7" s="120">
        <v>236</v>
      </c>
      <c r="R7" s="120">
        <v>47</v>
      </c>
      <c r="S7" s="120">
        <v>16</v>
      </c>
      <c r="T7" s="120">
        <v>112</v>
      </c>
      <c r="U7" s="120">
        <v>2</v>
      </c>
      <c r="V7" s="120">
        <v>26</v>
      </c>
      <c r="W7" s="120">
        <v>801</v>
      </c>
    </row>
    <row r="8" spans="1:23" s="141" customFormat="1" ht="16.5" customHeight="1">
      <c r="A8" s="114" t="s">
        <v>283</v>
      </c>
      <c r="B8" s="152">
        <v>3408</v>
      </c>
      <c r="C8" s="116">
        <v>0</v>
      </c>
      <c r="D8" s="123">
        <v>37</v>
      </c>
      <c r="E8" s="120">
        <v>1481</v>
      </c>
      <c r="F8" s="127">
        <v>963</v>
      </c>
      <c r="G8" s="116">
        <v>0</v>
      </c>
      <c r="H8" s="120">
        <v>0</v>
      </c>
      <c r="I8" s="120">
        <v>0</v>
      </c>
      <c r="J8" s="151">
        <v>1</v>
      </c>
      <c r="K8" s="120">
        <v>4</v>
      </c>
      <c r="L8" s="120">
        <v>29</v>
      </c>
      <c r="M8" s="120">
        <v>76</v>
      </c>
      <c r="N8" s="116">
        <v>0</v>
      </c>
      <c r="O8" s="120">
        <v>241</v>
      </c>
      <c r="P8" s="120">
        <v>347</v>
      </c>
      <c r="Q8" s="120">
        <v>226</v>
      </c>
      <c r="R8" s="120">
        <v>39</v>
      </c>
      <c r="S8" s="120">
        <v>16</v>
      </c>
      <c r="T8" s="120">
        <v>110</v>
      </c>
      <c r="U8" s="120">
        <v>2</v>
      </c>
      <c r="V8" s="120">
        <v>25</v>
      </c>
      <c r="W8" s="120">
        <v>774</v>
      </c>
    </row>
    <row r="9" spans="1:23" s="141" customFormat="1" ht="16.5" customHeight="1">
      <c r="A9" s="114" t="s">
        <v>646</v>
      </c>
      <c r="B9" s="152">
        <v>3446</v>
      </c>
      <c r="C9" s="116">
        <v>0</v>
      </c>
      <c r="D9" s="123">
        <v>37</v>
      </c>
      <c r="E9" s="120">
        <v>1574</v>
      </c>
      <c r="F9" s="127">
        <v>959</v>
      </c>
      <c r="G9" s="116">
        <v>0</v>
      </c>
      <c r="H9" s="120">
        <v>0</v>
      </c>
      <c r="I9" s="120">
        <v>0</v>
      </c>
      <c r="J9" s="151">
        <v>1</v>
      </c>
      <c r="K9" s="120">
        <v>4</v>
      </c>
      <c r="L9" s="120">
        <v>29</v>
      </c>
      <c r="M9" s="120">
        <v>81</v>
      </c>
      <c r="N9" s="116">
        <v>0</v>
      </c>
      <c r="O9" s="120">
        <v>249</v>
      </c>
      <c r="P9" s="120">
        <v>356</v>
      </c>
      <c r="Q9" s="120">
        <v>219</v>
      </c>
      <c r="R9" s="120">
        <v>20</v>
      </c>
      <c r="S9" s="120">
        <v>17</v>
      </c>
      <c r="T9" s="120">
        <v>110</v>
      </c>
      <c r="U9" s="120">
        <v>2</v>
      </c>
      <c r="V9" s="120">
        <v>24</v>
      </c>
      <c r="W9" s="120">
        <v>723</v>
      </c>
    </row>
    <row r="10" spans="1:33" s="141" customFormat="1" ht="16.5" customHeight="1">
      <c r="A10" s="114" t="s">
        <v>717</v>
      </c>
      <c r="B10" s="152">
        <f>SUM(B12:B36)</f>
        <v>3627</v>
      </c>
      <c r="C10" s="116">
        <f aca="true" t="shared" si="0" ref="C10:W10">SUM(C12:C36)</f>
        <v>0</v>
      </c>
      <c r="D10" s="120">
        <f t="shared" si="0"/>
        <v>35</v>
      </c>
      <c r="E10" s="120">
        <f t="shared" si="0"/>
        <v>1750</v>
      </c>
      <c r="F10" s="120">
        <f t="shared" si="0"/>
        <v>988</v>
      </c>
      <c r="G10" s="116">
        <f t="shared" si="0"/>
        <v>0</v>
      </c>
      <c r="H10" s="120">
        <f t="shared" si="0"/>
        <v>0</v>
      </c>
      <c r="I10" s="120">
        <f t="shared" si="0"/>
        <v>0</v>
      </c>
      <c r="J10" s="120">
        <f t="shared" si="0"/>
        <v>1</v>
      </c>
      <c r="K10" s="120">
        <f t="shared" si="0"/>
        <v>4</v>
      </c>
      <c r="L10" s="127">
        <f t="shared" si="0"/>
        <v>29</v>
      </c>
      <c r="M10" s="127">
        <f t="shared" si="0"/>
        <v>83</v>
      </c>
      <c r="N10" s="116">
        <f t="shared" si="0"/>
        <v>0</v>
      </c>
      <c r="O10" s="120">
        <f t="shared" si="0"/>
        <v>254</v>
      </c>
      <c r="P10" s="120">
        <f t="shared" si="0"/>
        <v>373</v>
      </c>
      <c r="Q10" s="120">
        <f t="shared" si="0"/>
        <v>223</v>
      </c>
      <c r="R10" s="120">
        <f t="shared" si="0"/>
        <v>21</v>
      </c>
      <c r="S10" s="120">
        <f t="shared" si="0"/>
        <v>17</v>
      </c>
      <c r="T10" s="120">
        <f t="shared" si="0"/>
        <v>111</v>
      </c>
      <c r="U10" s="120">
        <f t="shared" si="0"/>
        <v>2</v>
      </c>
      <c r="V10" s="120">
        <f t="shared" si="0"/>
        <v>24</v>
      </c>
      <c r="W10" s="120">
        <f t="shared" si="0"/>
        <v>700</v>
      </c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</row>
    <row r="11" spans="1:23" s="141" customFormat="1" ht="8.25" customHeight="1">
      <c r="A11" s="121"/>
      <c r="B11" s="152"/>
      <c r="C11" s="116"/>
      <c r="D11" s="123"/>
      <c r="E11" s="120"/>
      <c r="F11" s="127"/>
      <c r="G11" s="116"/>
      <c r="H11" s="123"/>
      <c r="I11" s="120"/>
      <c r="J11" s="151"/>
      <c r="K11" s="120"/>
      <c r="L11" s="120"/>
      <c r="M11" s="120"/>
      <c r="N11" s="116"/>
      <c r="O11" s="120"/>
      <c r="P11" s="120"/>
      <c r="Q11" s="120"/>
      <c r="R11" s="120"/>
      <c r="S11" s="120"/>
      <c r="T11" s="120"/>
      <c r="U11" s="120"/>
      <c r="V11" s="120"/>
      <c r="W11" s="120"/>
    </row>
    <row r="12" spans="1:23" s="141" customFormat="1" ht="16.5" customHeight="1">
      <c r="A12" s="122" t="s">
        <v>319</v>
      </c>
      <c r="B12" s="154">
        <f aca="true" t="shared" si="1" ref="B12:B36">D12+E12+F12+S12+T12+U12+V12+W12</f>
        <v>77</v>
      </c>
      <c r="C12" s="116">
        <f>G12</f>
        <v>0</v>
      </c>
      <c r="D12" s="120">
        <v>10</v>
      </c>
      <c r="E12" s="120">
        <v>0</v>
      </c>
      <c r="F12" s="127">
        <f>H12+I12+J12+K12+L12+M12+O12+P12+Q12+R12</f>
        <v>48</v>
      </c>
      <c r="G12" s="116">
        <f>N12</f>
        <v>0</v>
      </c>
      <c r="H12" s="120">
        <v>0</v>
      </c>
      <c r="I12" s="120">
        <v>0</v>
      </c>
      <c r="J12" s="151">
        <v>1</v>
      </c>
      <c r="K12" s="120">
        <v>0</v>
      </c>
      <c r="L12" s="120">
        <v>2</v>
      </c>
      <c r="M12" s="120">
        <v>5</v>
      </c>
      <c r="N12" s="116">
        <v>0</v>
      </c>
      <c r="O12" s="120">
        <v>19</v>
      </c>
      <c r="P12" s="120">
        <v>21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19</v>
      </c>
    </row>
    <row r="13" spans="1:23" s="141" customFormat="1" ht="16.5" customHeight="1">
      <c r="A13" s="122" t="s">
        <v>320</v>
      </c>
      <c r="B13" s="154">
        <f t="shared" si="1"/>
        <v>30</v>
      </c>
      <c r="C13" s="116">
        <f aca="true" t="shared" si="2" ref="C13:C36">G13</f>
        <v>0</v>
      </c>
      <c r="D13" s="120">
        <v>0</v>
      </c>
      <c r="E13" s="120">
        <v>0</v>
      </c>
      <c r="F13" s="127">
        <f aca="true" t="shared" si="3" ref="F13:F36">H13+I13+J13+K13+L13+M13+O13+P13+Q13+R13</f>
        <v>25</v>
      </c>
      <c r="G13" s="116">
        <f aca="true" t="shared" si="4" ref="G13:G36">N13</f>
        <v>0</v>
      </c>
      <c r="H13" s="120">
        <v>0</v>
      </c>
      <c r="I13" s="120">
        <v>0</v>
      </c>
      <c r="J13" s="151">
        <v>0</v>
      </c>
      <c r="K13" s="120">
        <v>1</v>
      </c>
      <c r="L13" s="120">
        <v>2</v>
      </c>
      <c r="M13" s="120">
        <v>6</v>
      </c>
      <c r="N13" s="116">
        <v>0</v>
      </c>
      <c r="O13" s="120">
        <v>10</v>
      </c>
      <c r="P13" s="120">
        <v>4</v>
      </c>
      <c r="Q13" s="120">
        <v>2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5</v>
      </c>
    </row>
    <row r="14" spans="1:23" s="141" customFormat="1" ht="16.5" customHeight="1">
      <c r="A14" s="122" t="s">
        <v>321</v>
      </c>
      <c r="B14" s="154">
        <f t="shared" si="1"/>
        <v>96</v>
      </c>
      <c r="C14" s="116">
        <f t="shared" si="2"/>
        <v>0</v>
      </c>
      <c r="D14" s="120">
        <v>0</v>
      </c>
      <c r="E14" s="120">
        <v>0</v>
      </c>
      <c r="F14" s="127">
        <f t="shared" si="3"/>
        <v>15</v>
      </c>
      <c r="G14" s="116">
        <f t="shared" si="4"/>
        <v>0</v>
      </c>
      <c r="H14" s="120">
        <v>0</v>
      </c>
      <c r="I14" s="120">
        <v>0</v>
      </c>
      <c r="J14" s="151">
        <v>0</v>
      </c>
      <c r="K14" s="120">
        <v>0</v>
      </c>
      <c r="L14" s="120">
        <v>1</v>
      </c>
      <c r="M14" s="120">
        <v>2</v>
      </c>
      <c r="N14" s="116">
        <v>0</v>
      </c>
      <c r="O14" s="120">
        <v>3</v>
      </c>
      <c r="P14" s="120">
        <v>8</v>
      </c>
      <c r="Q14" s="120">
        <v>1</v>
      </c>
      <c r="R14" s="120">
        <v>0</v>
      </c>
      <c r="S14" s="120">
        <v>14</v>
      </c>
      <c r="T14" s="120">
        <v>59</v>
      </c>
      <c r="U14" s="120">
        <v>0</v>
      </c>
      <c r="V14" s="120">
        <v>0</v>
      </c>
      <c r="W14" s="120">
        <v>8</v>
      </c>
    </row>
    <row r="15" spans="1:23" s="141" customFormat="1" ht="16.5" customHeight="1">
      <c r="A15" s="122" t="s">
        <v>322</v>
      </c>
      <c r="B15" s="154">
        <f t="shared" si="1"/>
        <v>31</v>
      </c>
      <c r="C15" s="116">
        <f t="shared" si="2"/>
        <v>0</v>
      </c>
      <c r="D15" s="120">
        <v>0</v>
      </c>
      <c r="E15" s="120">
        <v>0</v>
      </c>
      <c r="F15" s="127">
        <f t="shared" si="3"/>
        <v>1</v>
      </c>
      <c r="G15" s="116">
        <f t="shared" si="4"/>
        <v>0</v>
      </c>
      <c r="H15" s="120">
        <v>0</v>
      </c>
      <c r="I15" s="120">
        <v>0</v>
      </c>
      <c r="J15" s="151">
        <v>0</v>
      </c>
      <c r="K15" s="120">
        <v>0</v>
      </c>
      <c r="L15" s="120">
        <v>0</v>
      </c>
      <c r="M15" s="120">
        <v>0</v>
      </c>
      <c r="N15" s="116">
        <v>0</v>
      </c>
      <c r="O15" s="120">
        <v>0</v>
      </c>
      <c r="P15" s="120">
        <v>0</v>
      </c>
      <c r="Q15" s="120">
        <v>1</v>
      </c>
      <c r="R15" s="120">
        <v>0</v>
      </c>
      <c r="S15" s="120">
        <v>0</v>
      </c>
      <c r="T15" s="120">
        <v>0</v>
      </c>
      <c r="U15" s="120">
        <v>2</v>
      </c>
      <c r="V15" s="120">
        <v>24</v>
      </c>
      <c r="W15" s="120">
        <v>4</v>
      </c>
    </row>
    <row r="16" spans="1:23" s="141" customFormat="1" ht="16.5" customHeight="1">
      <c r="A16" s="122" t="s">
        <v>323</v>
      </c>
      <c r="B16" s="154">
        <f t="shared" si="1"/>
        <v>1752</v>
      </c>
      <c r="C16" s="116">
        <f t="shared" si="2"/>
        <v>0</v>
      </c>
      <c r="D16" s="120">
        <v>0</v>
      </c>
      <c r="E16" s="120">
        <v>1750</v>
      </c>
      <c r="F16" s="120">
        <f t="shared" si="3"/>
        <v>0</v>
      </c>
      <c r="G16" s="116">
        <f t="shared" si="4"/>
        <v>0</v>
      </c>
      <c r="H16" s="120">
        <v>0</v>
      </c>
      <c r="I16" s="120">
        <v>0</v>
      </c>
      <c r="J16" s="151">
        <v>0</v>
      </c>
      <c r="K16" s="120">
        <v>0</v>
      </c>
      <c r="L16" s="120">
        <v>0</v>
      </c>
      <c r="M16" s="120">
        <v>0</v>
      </c>
      <c r="N16" s="116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2</v>
      </c>
    </row>
    <row r="17" spans="1:23" s="141" customFormat="1" ht="24" customHeight="1">
      <c r="A17" s="125" t="s">
        <v>324</v>
      </c>
      <c r="B17" s="154">
        <f t="shared" si="1"/>
        <v>42</v>
      </c>
      <c r="C17" s="116">
        <f t="shared" si="2"/>
        <v>0</v>
      </c>
      <c r="D17" s="120">
        <v>0</v>
      </c>
      <c r="E17" s="120">
        <v>0</v>
      </c>
      <c r="F17" s="127">
        <f t="shared" si="3"/>
        <v>30</v>
      </c>
      <c r="G17" s="116">
        <f t="shared" si="4"/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1</v>
      </c>
      <c r="M17" s="120">
        <v>1</v>
      </c>
      <c r="N17" s="116">
        <v>0</v>
      </c>
      <c r="O17" s="120">
        <v>5</v>
      </c>
      <c r="P17" s="120">
        <v>11</v>
      </c>
      <c r="Q17" s="120">
        <v>11</v>
      </c>
      <c r="R17" s="120">
        <v>1</v>
      </c>
      <c r="S17" s="120">
        <v>0</v>
      </c>
      <c r="T17" s="120">
        <v>0</v>
      </c>
      <c r="U17" s="120">
        <v>0</v>
      </c>
      <c r="V17" s="120">
        <v>0</v>
      </c>
      <c r="W17" s="120">
        <v>12</v>
      </c>
    </row>
    <row r="18" spans="1:23" s="141" customFormat="1" ht="16.5" customHeight="1">
      <c r="A18" s="125" t="s">
        <v>325</v>
      </c>
      <c r="B18" s="154">
        <f t="shared" si="1"/>
        <v>73</v>
      </c>
      <c r="C18" s="116">
        <f t="shared" si="2"/>
        <v>0</v>
      </c>
      <c r="D18" s="120">
        <v>2</v>
      </c>
      <c r="E18" s="120">
        <v>0</v>
      </c>
      <c r="F18" s="127">
        <f t="shared" si="3"/>
        <v>35</v>
      </c>
      <c r="G18" s="116">
        <f t="shared" si="4"/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1</v>
      </c>
      <c r="M18" s="120">
        <v>3</v>
      </c>
      <c r="N18" s="116">
        <v>0</v>
      </c>
      <c r="O18" s="120">
        <v>9</v>
      </c>
      <c r="P18" s="120">
        <v>12</v>
      </c>
      <c r="Q18" s="120">
        <v>10</v>
      </c>
      <c r="R18" s="120">
        <v>0</v>
      </c>
      <c r="S18" s="120">
        <v>0</v>
      </c>
      <c r="T18" s="120">
        <v>6</v>
      </c>
      <c r="U18" s="120">
        <v>0</v>
      </c>
      <c r="V18" s="120">
        <v>0</v>
      </c>
      <c r="W18" s="120">
        <v>30</v>
      </c>
    </row>
    <row r="19" spans="1:23" s="141" customFormat="1" ht="16.5" customHeight="1">
      <c r="A19" s="125" t="s">
        <v>326</v>
      </c>
      <c r="B19" s="154">
        <f t="shared" si="1"/>
        <v>80</v>
      </c>
      <c r="C19" s="116">
        <f t="shared" si="2"/>
        <v>0</v>
      </c>
      <c r="D19" s="120">
        <v>1</v>
      </c>
      <c r="E19" s="120">
        <v>0</v>
      </c>
      <c r="F19" s="127">
        <f t="shared" si="3"/>
        <v>32</v>
      </c>
      <c r="G19" s="116">
        <f t="shared" si="4"/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1</v>
      </c>
      <c r="M19" s="120">
        <v>2</v>
      </c>
      <c r="N19" s="116">
        <v>0</v>
      </c>
      <c r="O19" s="120">
        <v>7</v>
      </c>
      <c r="P19" s="120">
        <v>15</v>
      </c>
      <c r="Q19" s="120">
        <v>6</v>
      </c>
      <c r="R19" s="120">
        <v>1</v>
      </c>
      <c r="S19" s="120">
        <v>0</v>
      </c>
      <c r="T19" s="120">
        <v>0</v>
      </c>
      <c r="U19" s="120">
        <v>0</v>
      </c>
      <c r="V19" s="120">
        <v>0</v>
      </c>
      <c r="W19" s="120">
        <v>47</v>
      </c>
    </row>
    <row r="20" spans="1:23" s="141" customFormat="1" ht="16.5" customHeight="1">
      <c r="A20" s="122" t="s">
        <v>327</v>
      </c>
      <c r="B20" s="154">
        <f t="shared" si="1"/>
        <v>26</v>
      </c>
      <c r="C20" s="116">
        <f t="shared" si="2"/>
        <v>0</v>
      </c>
      <c r="D20" s="120">
        <v>4</v>
      </c>
      <c r="E20" s="120">
        <v>0</v>
      </c>
      <c r="F20" s="127">
        <f t="shared" si="3"/>
        <v>14</v>
      </c>
      <c r="G20" s="116">
        <f t="shared" si="4"/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1</v>
      </c>
      <c r="M20" s="120">
        <v>1</v>
      </c>
      <c r="N20" s="116">
        <v>0</v>
      </c>
      <c r="O20" s="120">
        <v>3</v>
      </c>
      <c r="P20" s="120">
        <v>3</v>
      </c>
      <c r="Q20" s="120">
        <v>5</v>
      </c>
      <c r="R20" s="120">
        <v>1</v>
      </c>
      <c r="S20" s="120">
        <v>0</v>
      </c>
      <c r="T20" s="120">
        <v>0</v>
      </c>
      <c r="U20" s="120">
        <v>0</v>
      </c>
      <c r="V20" s="120">
        <v>0</v>
      </c>
      <c r="W20" s="120">
        <v>8</v>
      </c>
    </row>
    <row r="21" spans="1:23" s="141" customFormat="1" ht="16.5" customHeight="1">
      <c r="A21" s="155" t="s">
        <v>328</v>
      </c>
      <c r="B21" s="154">
        <f t="shared" si="1"/>
        <v>25</v>
      </c>
      <c r="C21" s="116">
        <f t="shared" si="2"/>
        <v>0</v>
      </c>
      <c r="D21" s="120">
        <v>4</v>
      </c>
      <c r="E21" s="120">
        <v>0</v>
      </c>
      <c r="F21" s="127">
        <f t="shared" si="3"/>
        <v>14</v>
      </c>
      <c r="G21" s="116">
        <f t="shared" si="4"/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1</v>
      </c>
      <c r="M21" s="120">
        <v>1</v>
      </c>
      <c r="N21" s="116">
        <v>0</v>
      </c>
      <c r="O21" s="120">
        <v>3</v>
      </c>
      <c r="P21" s="120">
        <v>6</v>
      </c>
      <c r="Q21" s="120">
        <v>3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7</v>
      </c>
    </row>
    <row r="22" spans="1:23" s="141" customFormat="1" ht="16.5" customHeight="1">
      <c r="A22" s="122" t="s">
        <v>329</v>
      </c>
      <c r="B22" s="154">
        <f t="shared" si="1"/>
        <v>25</v>
      </c>
      <c r="C22" s="116">
        <f t="shared" si="2"/>
        <v>0</v>
      </c>
      <c r="D22" s="120">
        <v>3</v>
      </c>
      <c r="E22" s="120">
        <v>0</v>
      </c>
      <c r="F22" s="127">
        <f t="shared" si="3"/>
        <v>10</v>
      </c>
      <c r="G22" s="116">
        <f t="shared" si="4"/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16">
        <v>0</v>
      </c>
      <c r="O22" s="120">
        <v>3</v>
      </c>
      <c r="P22" s="120">
        <v>3</v>
      </c>
      <c r="Q22" s="120">
        <v>2</v>
      </c>
      <c r="R22" s="120">
        <v>2</v>
      </c>
      <c r="S22" s="120">
        <v>0</v>
      </c>
      <c r="T22" s="120">
        <v>0</v>
      </c>
      <c r="U22" s="120">
        <v>0</v>
      </c>
      <c r="V22" s="120">
        <v>0</v>
      </c>
      <c r="W22" s="120">
        <v>12</v>
      </c>
    </row>
    <row r="23" spans="1:23" s="141" customFormat="1" ht="16.5" customHeight="1">
      <c r="A23" s="122" t="s">
        <v>330</v>
      </c>
      <c r="B23" s="154">
        <f t="shared" si="1"/>
        <v>32</v>
      </c>
      <c r="C23" s="116">
        <f t="shared" si="2"/>
        <v>0</v>
      </c>
      <c r="D23" s="120">
        <v>2</v>
      </c>
      <c r="E23" s="120">
        <v>0</v>
      </c>
      <c r="F23" s="127">
        <f t="shared" si="3"/>
        <v>12</v>
      </c>
      <c r="G23" s="116">
        <f t="shared" si="4"/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1</v>
      </c>
      <c r="N23" s="116">
        <v>0</v>
      </c>
      <c r="O23" s="120">
        <v>2</v>
      </c>
      <c r="P23" s="120">
        <v>6</v>
      </c>
      <c r="Q23" s="120">
        <v>3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18</v>
      </c>
    </row>
    <row r="24" spans="1:23" s="141" customFormat="1" ht="16.5" customHeight="1">
      <c r="A24" s="122" t="s">
        <v>331</v>
      </c>
      <c r="B24" s="154">
        <f t="shared" si="1"/>
        <v>35</v>
      </c>
      <c r="C24" s="116">
        <f t="shared" si="2"/>
        <v>0</v>
      </c>
      <c r="D24" s="120">
        <v>0</v>
      </c>
      <c r="E24" s="120">
        <v>0</v>
      </c>
      <c r="F24" s="127">
        <f t="shared" si="3"/>
        <v>14</v>
      </c>
      <c r="G24" s="116">
        <f t="shared" si="4"/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1</v>
      </c>
      <c r="M24" s="120">
        <v>1</v>
      </c>
      <c r="N24" s="116">
        <v>0</v>
      </c>
      <c r="O24" s="120">
        <v>3</v>
      </c>
      <c r="P24" s="120">
        <v>5</v>
      </c>
      <c r="Q24" s="120">
        <v>4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21</v>
      </c>
    </row>
    <row r="25" spans="1:23" s="141" customFormat="1" ht="16.5" customHeight="1">
      <c r="A25" s="122" t="s">
        <v>332</v>
      </c>
      <c r="B25" s="154">
        <f t="shared" si="1"/>
        <v>706</v>
      </c>
      <c r="C25" s="116">
        <f t="shared" si="2"/>
        <v>0</v>
      </c>
      <c r="D25" s="120">
        <v>5</v>
      </c>
      <c r="E25" s="120">
        <v>0</v>
      </c>
      <c r="F25" s="127">
        <f t="shared" si="3"/>
        <v>311</v>
      </c>
      <c r="G25" s="116">
        <f t="shared" si="4"/>
        <v>0</v>
      </c>
      <c r="H25" s="120">
        <v>0</v>
      </c>
      <c r="I25" s="120">
        <v>0</v>
      </c>
      <c r="J25" s="120">
        <v>0</v>
      </c>
      <c r="K25" s="120">
        <v>1</v>
      </c>
      <c r="L25" s="120">
        <v>6</v>
      </c>
      <c r="M25" s="120">
        <v>26</v>
      </c>
      <c r="N25" s="116">
        <v>0</v>
      </c>
      <c r="O25" s="120">
        <v>86</v>
      </c>
      <c r="P25" s="120">
        <v>91</v>
      </c>
      <c r="Q25" s="120">
        <v>85</v>
      </c>
      <c r="R25" s="120">
        <v>16</v>
      </c>
      <c r="S25" s="120">
        <v>3</v>
      </c>
      <c r="T25" s="120">
        <v>40</v>
      </c>
      <c r="U25" s="120">
        <v>0</v>
      </c>
      <c r="V25" s="120">
        <v>0</v>
      </c>
      <c r="W25" s="120">
        <v>347</v>
      </c>
    </row>
    <row r="26" spans="1:23" s="141" customFormat="1" ht="24" customHeight="1">
      <c r="A26" s="155" t="s">
        <v>333</v>
      </c>
      <c r="B26" s="154">
        <f t="shared" si="1"/>
        <v>29</v>
      </c>
      <c r="C26" s="116">
        <f t="shared" si="2"/>
        <v>0</v>
      </c>
      <c r="D26" s="120">
        <v>0</v>
      </c>
      <c r="E26" s="120">
        <v>0</v>
      </c>
      <c r="F26" s="127">
        <f t="shared" si="3"/>
        <v>16</v>
      </c>
      <c r="G26" s="116">
        <f t="shared" si="4"/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1</v>
      </c>
      <c r="M26" s="120">
        <v>0</v>
      </c>
      <c r="N26" s="116">
        <v>0</v>
      </c>
      <c r="O26" s="120">
        <v>3</v>
      </c>
      <c r="P26" s="120">
        <v>6</v>
      </c>
      <c r="Q26" s="120">
        <v>6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13</v>
      </c>
    </row>
    <row r="27" spans="1:23" s="142" customFormat="1" ht="16.5" customHeight="1">
      <c r="A27" s="155" t="s">
        <v>334</v>
      </c>
      <c r="B27" s="154">
        <f t="shared" si="1"/>
        <v>31</v>
      </c>
      <c r="C27" s="116">
        <f t="shared" si="2"/>
        <v>0</v>
      </c>
      <c r="D27" s="120">
        <v>0</v>
      </c>
      <c r="E27" s="120">
        <v>0</v>
      </c>
      <c r="F27" s="127">
        <f t="shared" si="3"/>
        <v>12</v>
      </c>
      <c r="G27" s="116">
        <f t="shared" si="4"/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1</v>
      </c>
      <c r="N27" s="116">
        <v>0</v>
      </c>
      <c r="O27" s="120">
        <v>3</v>
      </c>
      <c r="P27" s="120">
        <v>4</v>
      </c>
      <c r="Q27" s="120">
        <v>4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19</v>
      </c>
    </row>
    <row r="28" spans="1:23" s="142" customFormat="1" ht="16.5" customHeight="1">
      <c r="A28" s="155" t="s">
        <v>335</v>
      </c>
      <c r="B28" s="154">
        <f t="shared" si="1"/>
        <v>26</v>
      </c>
      <c r="C28" s="116">
        <f t="shared" si="2"/>
        <v>0</v>
      </c>
      <c r="D28" s="120">
        <v>0</v>
      </c>
      <c r="E28" s="120">
        <v>0</v>
      </c>
      <c r="F28" s="127">
        <f t="shared" si="3"/>
        <v>9</v>
      </c>
      <c r="G28" s="116">
        <f t="shared" si="4"/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1</v>
      </c>
      <c r="N28" s="116">
        <v>0</v>
      </c>
      <c r="O28" s="120">
        <v>2</v>
      </c>
      <c r="P28" s="120">
        <v>2</v>
      </c>
      <c r="Q28" s="120">
        <v>4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17</v>
      </c>
    </row>
    <row r="29" spans="1:23" s="142" customFormat="1" ht="16.5" customHeight="1">
      <c r="A29" s="122" t="s">
        <v>336</v>
      </c>
      <c r="B29" s="154">
        <f t="shared" si="1"/>
        <v>24</v>
      </c>
      <c r="C29" s="116">
        <f t="shared" si="2"/>
        <v>0</v>
      </c>
      <c r="D29" s="120">
        <v>0</v>
      </c>
      <c r="E29" s="120">
        <v>0</v>
      </c>
      <c r="F29" s="127">
        <f t="shared" si="3"/>
        <v>11</v>
      </c>
      <c r="G29" s="116">
        <f t="shared" si="4"/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1</v>
      </c>
      <c r="N29" s="116">
        <v>0</v>
      </c>
      <c r="O29" s="120">
        <v>2</v>
      </c>
      <c r="P29" s="120">
        <v>5</v>
      </c>
      <c r="Q29" s="120">
        <v>3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13</v>
      </c>
    </row>
    <row r="30" spans="1:23" s="142" customFormat="1" ht="16.5" customHeight="1">
      <c r="A30" s="156" t="s">
        <v>337</v>
      </c>
      <c r="B30" s="154">
        <f t="shared" si="1"/>
        <v>27</v>
      </c>
      <c r="C30" s="116">
        <f t="shared" si="2"/>
        <v>0</v>
      </c>
      <c r="D30" s="120">
        <v>1</v>
      </c>
      <c r="E30" s="120">
        <v>0</v>
      </c>
      <c r="F30" s="127">
        <f t="shared" si="3"/>
        <v>12</v>
      </c>
      <c r="G30" s="116">
        <f t="shared" si="4"/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1</v>
      </c>
      <c r="M30" s="120">
        <v>0</v>
      </c>
      <c r="N30" s="116">
        <v>0</v>
      </c>
      <c r="O30" s="120">
        <v>4</v>
      </c>
      <c r="P30" s="120">
        <v>5</v>
      </c>
      <c r="Q30" s="120">
        <v>2</v>
      </c>
      <c r="R30" s="120">
        <v>0</v>
      </c>
      <c r="S30" s="120">
        <v>0</v>
      </c>
      <c r="T30" s="120">
        <v>4</v>
      </c>
      <c r="U30" s="120">
        <v>0</v>
      </c>
      <c r="V30" s="120">
        <v>0</v>
      </c>
      <c r="W30" s="120">
        <v>10</v>
      </c>
    </row>
    <row r="31" spans="1:23" s="141" customFormat="1" ht="16.5" customHeight="1">
      <c r="A31" s="122" t="s">
        <v>338</v>
      </c>
      <c r="B31" s="154">
        <f t="shared" si="1"/>
        <v>212</v>
      </c>
      <c r="C31" s="116">
        <f t="shared" si="2"/>
        <v>0</v>
      </c>
      <c r="D31" s="120">
        <v>1</v>
      </c>
      <c r="E31" s="120">
        <v>0</v>
      </c>
      <c r="F31" s="127">
        <f t="shared" si="3"/>
        <v>161</v>
      </c>
      <c r="G31" s="116">
        <f t="shared" si="4"/>
        <v>0</v>
      </c>
      <c r="H31" s="120">
        <v>0</v>
      </c>
      <c r="I31" s="120">
        <v>0</v>
      </c>
      <c r="J31" s="120">
        <v>0</v>
      </c>
      <c r="K31" s="120">
        <v>1</v>
      </c>
      <c r="L31" s="120">
        <v>4</v>
      </c>
      <c r="M31" s="120">
        <v>13</v>
      </c>
      <c r="N31" s="116">
        <v>0</v>
      </c>
      <c r="O31" s="120">
        <v>39</v>
      </c>
      <c r="P31" s="120">
        <v>72</v>
      </c>
      <c r="Q31" s="120">
        <v>32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50</v>
      </c>
    </row>
    <row r="32" spans="1:23" s="141" customFormat="1" ht="16.5" customHeight="1">
      <c r="A32" s="122" t="s">
        <v>339</v>
      </c>
      <c r="B32" s="154">
        <f t="shared" si="1"/>
        <v>131</v>
      </c>
      <c r="C32" s="116">
        <f t="shared" si="2"/>
        <v>0</v>
      </c>
      <c r="D32" s="120">
        <v>2</v>
      </c>
      <c r="E32" s="120">
        <v>0</v>
      </c>
      <c r="F32" s="127">
        <f t="shared" si="3"/>
        <v>125</v>
      </c>
      <c r="G32" s="116">
        <f t="shared" si="4"/>
        <v>0</v>
      </c>
      <c r="H32" s="120">
        <v>0</v>
      </c>
      <c r="I32" s="120">
        <v>0</v>
      </c>
      <c r="J32" s="120">
        <v>0</v>
      </c>
      <c r="K32" s="120">
        <v>1</v>
      </c>
      <c r="L32" s="120">
        <v>3</v>
      </c>
      <c r="M32" s="120">
        <v>12</v>
      </c>
      <c r="N32" s="116">
        <v>0</v>
      </c>
      <c r="O32" s="120">
        <v>33</v>
      </c>
      <c r="P32" s="120">
        <v>64</v>
      </c>
      <c r="Q32" s="120">
        <v>12</v>
      </c>
      <c r="R32" s="120">
        <v>0</v>
      </c>
      <c r="S32" s="120">
        <v>0</v>
      </c>
      <c r="T32" s="120">
        <v>1</v>
      </c>
      <c r="U32" s="120">
        <v>0</v>
      </c>
      <c r="V32" s="120">
        <v>0</v>
      </c>
      <c r="W32" s="120">
        <v>3</v>
      </c>
    </row>
    <row r="33" spans="1:23" s="141" customFormat="1" ht="16.5" customHeight="1">
      <c r="A33" s="122" t="s">
        <v>340</v>
      </c>
      <c r="B33" s="154">
        <f t="shared" si="1"/>
        <v>65</v>
      </c>
      <c r="C33" s="116">
        <f t="shared" si="2"/>
        <v>0</v>
      </c>
      <c r="D33" s="120">
        <v>0</v>
      </c>
      <c r="E33" s="120">
        <v>0</v>
      </c>
      <c r="F33" s="127">
        <f t="shared" si="3"/>
        <v>42</v>
      </c>
      <c r="G33" s="116">
        <f t="shared" si="4"/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1</v>
      </c>
      <c r="M33" s="120">
        <v>1</v>
      </c>
      <c r="N33" s="116">
        <v>0</v>
      </c>
      <c r="O33" s="120">
        <v>7</v>
      </c>
      <c r="P33" s="120">
        <v>13</v>
      </c>
      <c r="Q33" s="120">
        <v>20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23</v>
      </c>
    </row>
    <row r="34" spans="1:23" s="142" customFormat="1" ht="16.5" customHeight="1">
      <c r="A34" s="122" t="s">
        <v>341</v>
      </c>
      <c r="B34" s="154">
        <f t="shared" si="1"/>
        <v>28</v>
      </c>
      <c r="C34" s="116">
        <f t="shared" si="2"/>
        <v>0</v>
      </c>
      <c r="D34" s="120">
        <v>0</v>
      </c>
      <c r="E34" s="120">
        <v>0</v>
      </c>
      <c r="F34" s="127">
        <f t="shared" si="3"/>
        <v>17</v>
      </c>
      <c r="G34" s="116">
        <f t="shared" si="4"/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1</v>
      </c>
      <c r="M34" s="120">
        <v>1</v>
      </c>
      <c r="N34" s="116">
        <v>0</v>
      </c>
      <c r="O34" s="120">
        <v>3</v>
      </c>
      <c r="P34" s="120">
        <v>10</v>
      </c>
      <c r="Q34" s="120">
        <v>2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11</v>
      </c>
    </row>
    <row r="35" spans="1:23" s="142" customFormat="1" ht="16.5" customHeight="1">
      <c r="A35" s="122" t="s">
        <v>342</v>
      </c>
      <c r="B35" s="154">
        <f t="shared" si="1"/>
        <v>6</v>
      </c>
      <c r="C35" s="116">
        <f t="shared" si="2"/>
        <v>0</v>
      </c>
      <c r="D35" s="120">
        <v>0</v>
      </c>
      <c r="E35" s="120">
        <v>0</v>
      </c>
      <c r="F35" s="127">
        <f t="shared" si="3"/>
        <v>5</v>
      </c>
      <c r="G35" s="116">
        <f t="shared" si="4"/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1</v>
      </c>
      <c r="M35" s="120">
        <v>1</v>
      </c>
      <c r="N35" s="116">
        <v>0</v>
      </c>
      <c r="O35" s="120">
        <v>1</v>
      </c>
      <c r="P35" s="120">
        <v>1</v>
      </c>
      <c r="Q35" s="120">
        <v>1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1</v>
      </c>
    </row>
    <row r="36" spans="1:23" s="141" customFormat="1" ht="16.5" customHeight="1">
      <c r="A36" s="128" t="s">
        <v>718</v>
      </c>
      <c r="B36" s="157">
        <f t="shared" si="1"/>
        <v>18</v>
      </c>
      <c r="C36" s="130">
        <f t="shared" si="2"/>
        <v>0</v>
      </c>
      <c r="D36" s="158">
        <v>0</v>
      </c>
      <c r="E36" s="158">
        <v>0</v>
      </c>
      <c r="F36" s="159">
        <f t="shared" si="3"/>
        <v>17</v>
      </c>
      <c r="G36" s="130">
        <f t="shared" si="4"/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3</v>
      </c>
      <c r="N36" s="130">
        <v>0</v>
      </c>
      <c r="O36" s="158">
        <v>4</v>
      </c>
      <c r="P36" s="158">
        <v>6</v>
      </c>
      <c r="Q36" s="158">
        <v>4</v>
      </c>
      <c r="R36" s="158">
        <v>0</v>
      </c>
      <c r="S36" s="158">
        <v>0</v>
      </c>
      <c r="T36" s="158">
        <v>1</v>
      </c>
      <c r="U36" s="158">
        <v>0</v>
      </c>
      <c r="V36" s="158">
        <v>0</v>
      </c>
      <c r="W36" s="158">
        <v>0</v>
      </c>
    </row>
    <row r="37" spans="1:23" s="141" customFormat="1" ht="18" customHeight="1">
      <c r="A37" s="104" t="s">
        <v>603</v>
      </c>
      <c r="B37" s="104"/>
      <c r="C37" s="160"/>
      <c r="D37" s="104"/>
      <c r="E37" s="104"/>
      <c r="F37" s="104"/>
      <c r="G37" s="160"/>
      <c r="H37" s="104"/>
      <c r="I37" s="104"/>
      <c r="J37" s="148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</row>
    <row r="38" ht="13.5">
      <c r="A38" s="104" t="s">
        <v>343</v>
      </c>
    </row>
  </sheetData>
  <sheetProtection/>
  <mergeCells count="12">
    <mergeCell ref="A3:A4"/>
    <mergeCell ref="B3:C4"/>
    <mergeCell ref="D3:D4"/>
    <mergeCell ref="E3:E4"/>
    <mergeCell ref="F3:R3"/>
    <mergeCell ref="S3:S4"/>
    <mergeCell ref="T3:T4"/>
    <mergeCell ref="U3:U4"/>
    <mergeCell ref="V3:V4"/>
    <mergeCell ref="W3:W4"/>
    <mergeCell ref="F4:G4"/>
    <mergeCell ref="M4:N4"/>
  </mergeCells>
  <printOptions/>
  <pageMargins left="0.47" right="0.16" top="0.68" bottom="0.44" header="0.86" footer="0.3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3"/>
  <sheetViews>
    <sheetView showZeros="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8.88671875" defaultRowHeight="13.5"/>
  <cols>
    <col min="1" max="1" width="8.3359375" style="61" customWidth="1"/>
    <col min="2" max="2" width="6.88671875" style="61" customWidth="1"/>
    <col min="3" max="4" width="5.88671875" style="61" customWidth="1"/>
    <col min="5" max="5" width="7.6640625" style="61" customWidth="1"/>
    <col min="6" max="10" width="5.4453125" style="61" customWidth="1"/>
    <col min="11" max="11" width="5.3359375" style="61" customWidth="1"/>
    <col min="12" max="14" width="5.4453125" style="61" customWidth="1"/>
    <col min="15" max="20" width="6.4453125" style="61" customWidth="1"/>
    <col min="21" max="21" width="8.99609375" style="61" customWidth="1"/>
    <col min="22" max="16384" width="8.88671875" style="61" customWidth="1"/>
  </cols>
  <sheetData>
    <row r="1" s="27" customFormat="1" ht="17.25" customHeight="1">
      <c r="D1" s="163" t="s">
        <v>349</v>
      </c>
    </row>
    <row r="2" s="27" customFormat="1" ht="17.25" customHeight="1">
      <c r="D2" s="146"/>
    </row>
    <row r="3" s="164" customFormat="1" ht="23.25" customHeight="1">
      <c r="A3" s="164" t="s">
        <v>245</v>
      </c>
    </row>
    <row r="4" spans="1:20" s="104" customFormat="1" ht="19.5" customHeight="1">
      <c r="A4" s="554" t="s">
        <v>345</v>
      </c>
      <c r="B4" s="553" t="s">
        <v>30</v>
      </c>
      <c r="C4" s="553" t="s">
        <v>60</v>
      </c>
      <c r="D4" s="553" t="s">
        <v>61</v>
      </c>
      <c r="E4" s="564" t="s">
        <v>346</v>
      </c>
      <c r="F4" s="565"/>
      <c r="G4" s="565"/>
      <c r="H4" s="565"/>
      <c r="I4" s="565"/>
      <c r="J4" s="565"/>
      <c r="K4" s="565"/>
      <c r="L4" s="565"/>
      <c r="M4" s="565"/>
      <c r="N4" s="565"/>
      <c r="O4" s="548" t="s">
        <v>62</v>
      </c>
      <c r="P4" s="548" t="s">
        <v>63</v>
      </c>
      <c r="Q4" s="548" t="s">
        <v>64</v>
      </c>
      <c r="R4" s="548" t="s">
        <v>65</v>
      </c>
      <c r="S4" s="553" t="s">
        <v>66</v>
      </c>
      <c r="T4" s="551" t="s">
        <v>67</v>
      </c>
    </row>
    <row r="5" spans="1:20" s="104" customFormat="1" ht="19.5" customHeight="1">
      <c r="A5" s="554"/>
      <c r="B5" s="553"/>
      <c r="C5" s="553"/>
      <c r="D5" s="553" t="s">
        <v>9</v>
      </c>
      <c r="E5" s="110"/>
      <c r="F5" s="113" t="s">
        <v>68</v>
      </c>
      <c r="G5" s="113" t="s">
        <v>69</v>
      </c>
      <c r="H5" s="113" t="s">
        <v>70</v>
      </c>
      <c r="I5" s="113" t="s">
        <v>71</v>
      </c>
      <c r="J5" s="113" t="s">
        <v>42</v>
      </c>
      <c r="K5" s="113" t="s">
        <v>43</v>
      </c>
      <c r="L5" s="113" t="s">
        <v>44</v>
      </c>
      <c r="M5" s="113" t="s">
        <v>45</v>
      </c>
      <c r="N5" s="113" t="s">
        <v>46</v>
      </c>
      <c r="O5" s="549"/>
      <c r="P5" s="549"/>
      <c r="Q5" s="549"/>
      <c r="R5" s="549"/>
      <c r="S5" s="553" t="s">
        <v>9</v>
      </c>
      <c r="T5" s="551" t="s">
        <v>9</v>
      </c>
    </row>
    <row r="6" spans="1:20" s="104" customFormat="1" ht="27.75" customHeight="1">
      <c r="A6" s="165" t="s">
        <v>29</v>
      </c>
      <c r="B6" s="120">
        <v>6129</v>
      </c>
      <c r="C6" s="166">
        <v>8</v>
      </c>
      <c r="D6" s="120">
        <v>55</v>
      </c>
      <c r="E6" s="127">
        <v>5034</v>
      </c>
      <c r="F6" s="166">
        <v>0</v>
      </c>
      <c r="G6" s="166">
        <v>1</v>
      </c>
      <c r="H6" s="166">
        <v>6</v>
      </c>
      <c r="I6" s="103">
        <v>40</v>
      </c>
      <c r="J6" s="103">
        <v>313</v>
      </c>
      <c r="K6" s="120">
        <v>926</v>
      </c>
      <c r="L6" s="120">
        <v>1484</v>
      </c>
      <c r="M6" s="120">
        <v>1489</v>
      </c>
      <c r="N6" s="120">
        <v>775</v>
      </c>
      <c r="O6" s="166">
        <v>0</v>
      </c>
      <c r="P6" s="166">
        <v>2</v>
      </c>
      <c r="Q6" s="166">
        <v>2</v>
      </c>
      <c r="R6" s="166">
        <v>23</v>
      </c>
      <c r="S6" s="120">
        <v>1005</v>
      </c>
      <c r="T6" s="120">
        <v>0</v>
      </c>
    </row>
    <row r="7" spans="1:20" s="104" customFormat="1" ht="27.75" customHeight="1">
      <c r="A7" s="165" t="s">
        <v>244</v>
      </c>
      <c r="B7" s="120">
        <v>6247</v>
      </c>
      <c r="C7" s="166">
        <v>8</v>
      </c>
      <c r="D7" s="120">
        <v>59</v>
      </c>
      <c r="E7" s="127">
        <v>5161</v>
      </c>
      <c r="F7" s="166">
        <v>0</v>
      </c>
      <c r="G7" s="166">
        <v>1</v>
      </c>
      <c r="H7" s="166">
        <v>6</v>
      </c>
      <c r="I7" s="103">
        <v>40</v>
      </c>
      <c r="J7" s="103">
        <v>320</v>
      </c>
      <c r="K7" s="120">
        <v>998</v>
      </c>
      <c r="L7" s="120">
        <v>1509</v>
      </c>
      <c r="M7" s="120">
        <v>1510</v>
      </c>
      <c r="N7" s="120">
        <v>777</v>
      </c>
      <c r="O7" s="166">
        <v>0</v>
      </c>
      <c r="P7" s="166">
        <v>2</v>
      </c>
      <c r="Q7" s="166">
        <v>2</v>
      </c>
      <c r="R7" s="166">
        <v>23</v>
      </c>
      <c r="S7" s="120">
        <v>992</v>
      </c>
      <c r="T7" s="120">
        <v>0</v>
      </c>
    </row>
    <row r="8" spans="1:20" s="104" customFormat="1" ht="27.75" customHeight="1">
      <c r="A8" s="165" t="s">
        <v>284</v>
      </c>
      <c r="B8" s="120">
        <v>6251</v>
      </c>
      <c r="C8" s="166">
        <v>8</v>
      </c>
      <c r="D8" s="120">
        <v>56</v>
      </c>
      <c r="E8" s="127">
        <v>5197</v>
      </c>
      <c r="F8" s="166">
        <v>0</v>
      </c>
      <c r="G8" s="166">
        <v>1</v>
      </c>
      <c r="H8" s="166">
        <v>6</v>
      </c>
      <c r="I8" s="103">
        <v>40</v>
      </c>
      <c r="J8" s="103">
        <v>328</v>
      </c>
      <c r="K8" s="120">
        <v>1035</v>
      </c>
      <c r="L8" s="120">
        <v>1503</v>
      </c>
      <c r="M8" s="120">
        <v>1515</v>
      </c>
      <c r="N8" s="120">
        <v>769</v>
      </c>
      <c r="O8" s="166">
        <v>0</v>
      </c>
      <c r="P8" s="166">
        <v>1</v>
      </c>
      <c r="Q8" s="166">
        <v>2</v>
      </c>
      <c r="R8" s="166">
        <v>22</v>
      </c>
      <c r="S8" s="120">
        <v>965</v>
      </c>
      <c r="T8" s="120">
        <v>0</v>
      </c>
    </row>
    <row r="9" spans="1:20" s="104" customFormat="1" ht="27.75" customHeight="1">
      <c r="A9" s="165" t="s">
        <v>283</v>
      </c>
      <c r="B9" s="120">
        <v>6038</v>
      </c>
      <c r="C9" s="166">
        <v>8</v>
      </c>
      <c r="D9" s="120">
        <v>54</v>
      </c>
      <c r="E9" s="127">
        <v>5088</v>
      </c>
      <c r="F9" s="166">
        <v>0</v>
      </c>
      <c r="G9" s="166">
        <v>1</v>
      </c>
      <c r="H9" s="166">
        <v>6</v>
      </c>
      <c r="I9" s="103">
        <v>40</v>
      </c>
      <c r="J9" s="103">
        <v>329</v>
      </c>
      <c r="K9" s="120">
        <v>1018</v>
      </c>
      <c r="L9" s="120">
        <v>1481</v>
      </c>
      <c r="M9" s="120">
        <v>1488</v>
      </c>
      <c r="N9" s="120">
        <v>725</v>
      </c>
      <c r="O9" s="166">
        <v>0</v>
      </c>
      <c r="P9" s="166">
        <v>2</v>
      </c>
      <c r="Q9" s="166">
        <v>2</v>
      </c>
      <c r="R9" s="166">
        <v>22</v>
      </c>
      <c r="S9" s="120">
        <v>862</v>
      </c>
      <c r="T9" s="120">
        <v>0</v>
      </c>
    </row>
    <row r="10" spans="1:20" s="104" customFormat="1" ht="27.75" customHeight="1">
      <c r="A10" s="165" t="s">
        <v>646</v>
      </c>
      <c r="B10" s="120">
        <v>5950</v>
      </c>
      <c r="C10" s="166">
        <v>8</v>
      </c>
      <c r="D10" s="120">
        <v>54</v>
      </c>
      <c r="E10" s="127">
        <v>5029</v>
      </c>
      <c r="F10" s="166">
        <v>0</v>
      </c>
      <c r="G10" s="166">
        <v>1</v>
      </c>
      <c r="H10" s="166">
        <v>6</v>
      </c>
      <c r="I10" s="103">
        <v>40</v>
      </c>
      <c r="J10" s="103">
        <v>329</v>
      </c>
      <c r="K10" s="120">
        <v>1082</v>
      </c>
      <c r="L10" s="120">
        <v>1539</v>
      </c>
      <c r="M10" s="120">
        <v>1460</v>
      </c>
      <c r="N10" s="120">
        <v>572</v>
      </c>
      <c r="O10" s="166">
        <v>0</v>
      </c>
      <c r="P10" s="166">
        <v>2</v>
      </c>
      <c r="Q10" s="166">
        <v>2</v>
      </c>
      <c r="R10" s="166">
        <v>21</v>
      </c>
      <c r="S10" s="120">
        <v>834</v>
      </c>
      <c r="T10" s="120">
        <v>0</v>
      </c>
    </row>
    <row r="11" spans="1:25" s="170" customFormat="1" ht="27.75" customHeight="1">
      <c r="A11" s="167" t="s">
        <v>717</v>
      </c>
      <c r="B11" s="120">
        <f>SUM(B13:B20)</f>
        <v>5957</v>
      </c>
      <c r="C11" s="120">
        <f aca="true" t="shared" si="0" ref="C11:T11">SUM(C13:C20)</f>
        <v>8</v>
      </c>
      <c r="D11" s="120">
        <f t="shared" si="0"/>
        <v>53</v>
      </c>
      <c r="E11" s="120">
        <f t="shared" si="0"/>
        <v>5042</v>
      </c>
      <c r="F11" s="120">
        <f t="shared" si="0"/>
        <v>0</v>
      </c>
      <c r="G11" s="120">
        <f t="shared" si="0"/>
        <v>1</v>
      </c>
      <c r="H11" s="120">
        <f t="shared" si="0"/>
        <v>6</v>
      </c>
      <c r="I11" s="120">
        <f t="shared" si="0"/>
        <v>39</v>
      </c>
      <c r="J11" s="120">
        <f t="shared" si="0"/>
        <v>334</v>
      </c>
      <c r="K11" s="120">
        <f t="shared" si="0"/>
        <v>1110</v>
      </c>
      <c r="L11" s="120">
        <f t="shared" si="0"/>
        <v>1559</v>
      </c>
      <c r="M11" s="120">
        <f t="shared" si="0"/>
        <v>1459</v>
      </c>
      <c r="N11" s="120">
        <f t="shared" si="0"/>
        <v>534</v>
      </c>
      <c r="O11" s="120">
        <f t="shared" si="0"/>
        <v>0</v>
      </c>
      <c r="P11" s="120">
        <f t="shared" si="0"/>
        <v>3</v>
      </c>
      <c r="Q11" s="120">
        <f t="shared" si="0"/>
        <v>2</v>
      </c>
      <c r="R11" s="120">
        <f t="shared" si="0"/>
        <v>21</v>
      </c>
      <c r="S11" s="120">
        <f t="shared" si="0"/>
        <v>828</v>
      </c>
      <c r="T11" s="120">
        <f t="shared" si="0"/>
        <v>0</v>
      </c>
      <c r="U11" s="168"/>
      <c r="V11" s="168"/>
      <c r="W11" s="168"/>
      <c r="X11" s="169"/>
      <c r="Y11" s="169"/>
    </row>
    <row r="12" spans="1:20" s="104" customFormat="1" ht="9" customHeight="1">
      <c r="A12" s="171" t="s">
        <v>9</v>
      </c>
      <c r="B12" s="120"/>
      <c r="C12" s="103"/>
      <c r="D12" s="103"/>
      <c r="E12" s="127"/>
      <c r="F12" s="172" t="s">
        <v>9</v>
      </c>
      <c r="G12" s="172"/>
      <c r="H12" s="172" t="s">
        <v>9</v>
      </c>
      <c r="I12" s="103"/>
      <c r="J12" s="103"/>
      <c r="K12" s="103"/>
      <c r="L12" s="103"/>
      <c r="M12" s="103"/>
      <c r="N12" s="103"/>
      <c r="O12" s="172" t="s">
        <v>9</v>
      </c>
      <c r="P12" s="172" t="s">
        <v>9</v>
      </c>
      <c r="Q12" s="172" t="s">
        <v>9</v>
      </c>
      <c r="R12" s="172"/>
      <c r="S12" s="103"/>
      <c r="T12" s="120"/>
    </row>
    <row r="13" spans="1:20" s="104" customFormat="1" ht="27.75" customHeight="1">
      <c r="A13" s="165" t="s">
        <v>72</v>
      </c>
      <c r="B13" s="127">
        <f aca="true" t="shared" si="1" ref="B13:B20">C13+D13+E13+O13+P13+Q13+R13+S13+T13</f>
        <v>578</v>
      </c>
      <c r="C13" s="120">
        <v>1</v>
      </c>
      <c r="D13" s="120">
        <v>3</v>
      </c>
      <c r="E13" s="127">
        <v>484</v>
      </c>
      <c r="F13" s="120">
        <v>0</v>
      </c>
      <c r="G13" s="120">
        <v>0</v>
      </c>
      <c r="H13" s="120">
        <v>0</v>
      </c>
      <c r="I13" s="120">
        <v>5</v>
      </c>
      <c r="J13" s="120">
        <v>34</v>
      </c>
      <c r="K13" s="120">
        <v>106</v>
      </c>
      <c r="L13" s="120">
        <v>154</v>
      </c>
      <c r="M13" s="120">
        <v>130</v>
      </c>
      <c r="N13" s="120">
        <v>55</v>
      </c>
      <c r="O13" s="120">
        <v>0</v>
      </c>
      <c r="P13" s="120">
        <v>0</v>
      </c>
      <c r="Q13" s="120">
        <v>0</v>
      </c>
      <c r="R13" s="120">
        <v>0</v>
      </c>
      <c r="S13" s="120">
        <v>90</v>
      </c>
      <c r="T13" s="120">
        <v>0</v>
      </c>
    </row>
    <row r="14" spans="1:20" s="104" customFormat="1" ht="27.75" customHeight="1">
      <c r="A14" s="165" t="s">
        <v>49</v>
      </c>
      <c r="B14" s="127">
        <f t="shared" si="1"/>
        <v>814</v>
      </c>
      <c r="C14" s="120">
        <v>1</v>
      </c>
      <c r="D14" s="120">
        <v>9</v>
      </c>
      <c r="E14" s="127">
        <v>690</v>
      </c>
      <c r="F14" s="120">
        <v>0</v>
      </c>
      <c r="G14" s="120">
        <v>0</v>
      </c>
      <c r="H14" s="120">
        <v>1</v>
      </c>
      <c r="I14" s="120">
        <v>5</v>
      </c>
      <c r="J14" s="120">
        <v>42</v>
      </c>
      <c r="K14" s="120">
        <v>151</v>
      </c>
      <c r="L14" s="120">
        <v>214</v>
      </c>
      <c r="M14" s="120">
        <v>200</v>
      </c>
      <c r="N14" s="120">
        <v>77</v>
      </c>
      <c r="O14" s="120">
        <v>0</v>
      </c>
      <c r="P14" s="120">
        <v>1</v>
      </c>
      <c r="Q14" s="120">
        <v>0</v>
      </c>
      <c r="R14" s="120">
        <v>0</v>
      </c>
      <c r="S14" s="120">
        <v>113</v>
      </c>
      <c r="T14" s="120">
        <v>0</v>
      </c>
    </row>
    <row r="15" spans="1:20" s="104" customFormat="1" ht="27.75" customHeight="1">
      <c r="A15" s="165" t="s">
        <v>51</v>
      </c>
      <c r="B15" s="127">
        <f t="shared" si="1"/>
        <v>654</v>
      </c>
      <c r="C15" s="120">
        <v>1</v>
      </c>
      <c r="D15" s="120">
        <v>5</v>
      </c>
      <c r="E15" s="127">
        <v>554</v>
      </c>
      <c r="F15" s="120">
        <v>0</v>
      </c>
      <c r="G15" s="120">
        <v>0</v>
      </c>
      <c r="H15" s="120">
        <v>1</v>
      </c>
      <c r="I15" s="120">
        <v>5</v>
      </c>
      <c r="J15" s="120">
        <v>39</v>
      </c>
      <c r="K15" s="120">
        <v>121</v>
      </c>
      <c r="L15" s="120">
        <v>166</v>
      </c>
      <c r="M15" s="120">
        <v>166</v>
      </c>
      <c r="N15" s="120">
        <v>56</v>
      </c>
      <c r="O15" s="120">
        <v>0</v>
      </c>
      <c r="P15" s="120">
        <v>0</v>
      </c>
      <c r="Q15" s="120">
        <v>0</v>
      </c>
      <c r="R15" s="120">
        <v>0</v>
      </c>
      <c r="S15" s="120">
        <v>94</v>
      </c>
      <c r="T15" s="120">
        <v>0</v>
      </c>
    </row>
    <row r="16" spans="1:20" s="104" customFormat="1" ht="27.75" customHeight="1">
      <c r="A16" s="165" t="s">
        <v>53</v>
      </c>
      <c r="B16" s="127">
        <f t="shared" si="1"/>
        <v>572</v>
      </c>
      <c r="C16" s="120">
        <v>1</v>
      </c>
      <c r="D16" s="120">
        <v>7</v>
      </c>
      <c r="E16" s="127">
        <v>474</v>
      </c>
      <c r="F16" s="120">
        <v>0</v>
      </c>
      <c r="G16" s="120">
        <v>0</v>
      </c>
      <c r="H16" s="120">
        <v>1</v>
      </c>
      <c r="I16" s="120">
        <v>4</v>
      </c>
      <c r="J16" s="120">
        <v>32</v>
      </c>
      <c r="K16" s="120">
        <v>100</v>
      </c>
      <c r="L16" s="120">
        <v>142</v>
      </c>
      <c r="M16" s="120">
        <v>143</v>
      </c>
      <c r="N16" s="120">
        <v>52</v>
      </c>
      <c r="O16" s="120">
        <v>0</v>
      </c>
      <c r="P16" s="120">
        <v>0</v>
      </c>
      <c r="Q16" s="120">
        <v>0</v>
      </c>
      <c r="R16" s="120">
        <v>0</v>
      </c>
      <c r="S16" s="120">
        <v>90</v>
      </c>
      <c r="T16" s="120">
        <v>0</v>
      </c>
    </row>
    <row r="17" spans="1:20" s="104" customFormat="1" ht="27.75" customHeight="1">
      <c r="A17" s="165" t="s">
        <v>55</v>
      </c>
      <c r="B17" s="127">
        <f t="shared" si="1"/>
        <v>885</v>
      </c>
      <c r="C17" s="120">
        <v>1</v>
      </c>
      <c r="D17" s="120">
        <v>2</v>
      </c>
      <c r="E17" s="127">
        <v>750</v>
      </c>
      <c r="F17" s="120">
        <v>0</v>
      </c>
      <c r="G17" s="120">
        <v>0</v>
      </c>
      <c r="H17" s="120">
        <v>1</v>
      </c>
      <c r="I17" s="120">
        <v>5</v>
      </c>
      <c r="J17" s="120">
        <v>50</v>
      </c>
      <c r="K17" s="120">
        <v>157</v>
      </c>
      <c r="L17" s="120">
        <v>229</v>
      </c>
      <c r="M17" s="120">
        <v>223</v>
      </c>
      <c r="N17" s="120">
        <v>85</v>
      </c>
      <c r="O17" s="120">
        <v>0</v>
      </c>
      <c r="P17" s="120">
        <v>0</v>
      </c>
      <c r="Q17" s="120">
        <v>0</v>
      </c>
      <c r="R17" s="120">
        <v>0</v>
      </c>
      <c r="S17" s="120">
        <v>132</v>
      </c>
      <c r="T17" s="120">
        <v>0</v>
      </c>
    </row>
    <row r="18" spans="1:20" s="104" customFormat="1" ht="27.75" customHeight="1">
      <c r="A18" s="165" t="s">
        <v>56</v>
      </c>
      <c r="B18" s="127">
        <f t="shared" si="1"/>
        <v>856</v>
      </c>
      <c r="C18" s="120">
        <v>1</v>
      </c>
      <c r="D18" s="120">
        <v>7</v>
      </c>
      <c r="E18" s="127">
        <v>731</v>
      </c>
      <c r="F18" s="120">
        <v>0</v>
      </c>
      <c r="G18" s="120">
        <v>0</v>
      </c>
      <c r="H18" s="120">
        <v>1</v>
      </c>
      <c r="I18" s="120">
        <v>5</v>
      </c>
      <c r="J18" s="120">
        <v>50</v>
      </c>
      <c r="K18" s="120">
        <v>149</v>
      </c>
      <c r="L18" s="120">
        <v>233</v>
      </c>
      <c r="M18" s="120">
        <v>211</v>
      </c>
      <c r="N18" s="120">
        <v>82</v>
      </c>
      <c r="O18" s="120">
        <v>0</v>
      </c>
      <c r="P18" s="120">
        <v>0</v>
      </c>
      <c r="Q18" s="120">
        <v>0</v>
      </c>
      <c r="R18" s="120">
        <v>0</v>
      </c>
      <c r="S18" s="120">
        <v>117</v>
      </c>
      <c r="T18" s="120">
        <v>0</v>
      </c>
    </row>
    <row r="19" spans="1:20" s="104" customFormat="1" ht="27.75" customHeight="1">
      <c r="A19" s="165" t="s">
        <v>58</v>
      </c>
      <c r="B19" s="127">
        <f t="shared" si="1"/>
        <v>921</v>
      </c>
      <c r="C19" s="120">
        <v>1</v>
      </c>
      <c r="D19" s="120">
        <v>9</v>
      </c>
      <c r="E19" s="127">
        <v>782</v>
      </c>
      <c r="F19" s="120">
        <v>0</v>
      </c>
      <c r="G19" s="120">
        <v>1</v>
      </c>
      <c r="H19" s="120">
        <v>0</v>
      </c>
      <c r="I19" s="120">
        <v>6</v>
      </c>
      <c r="J19" s="120">
        <v>53</v>
      </c>
      <c r="K19" s="120">
        <v>164</v>
      </c>
      <c r="L19" s="120">
        <v>242</v>
      </c>
      <c r="M19" s="120">
        <v>242</v>
      </c>
      <c r="N19" s="120">
        <v>74</v>
      </c>
      <c r="O19" s="120">
        <v>0</v>
      </c>
      <c r="P19" s="120">
        <v>0</v>
      </c>
      <c r="Q19" s="120">
        <v>0</v>
      </c>
      <c r="R19" s="120">
        <v>0</v>
      </c>
      <c r="S19" s="120">
        <v>129</v>
      </c>
      <c r="T19" s="120">
        <v>0</v>
      </c>
    </row>
    <row r="20" spans="1:20" s="104" customFormat="1" ht="27.75" customHeight="1">
      <c r="A20" s="173" t="s">
        <v>59</v>
      </c>
      <c r="B20" s="157">
        <f t="shared" si="1"/>
        <v>677</v>
      </c>
      <c r="C20" s="158">
        <v>1</v>
      </c>
      <c r="D20" s="158">
        <v>11</v>
      </c>
      <c r="E20" s="159">
        <v>577</v>
      </c>
      <c r="F20" s="158">
        <v>0</v>
      </c>
      <c r="G20" s="158">
        <v>0</v>
      </c>
      <c r="H20" s="158">
        <v>1</v>
      </c>
      <c r="I20" s="158">
        <v>4</v>
      </c>
      <c r="J20" s="158">
        <v>34</v>
      </c>
      <c r="K20" s="158">
        <v>162</v>
      </c>
      <c r="L20" s="158">
        <v>179</v>
      </c>
      <c r="M20" s="158">
        <v>144</v>
      </c>
      <c r="N20" s="158">
        <v>53</v>
      </c>
      <c r="O20" s="158">
        <v>0</v>
      </c>
      <c r="P20" s="158">
        <v>2</v>
      </c>
      <c r="Q20" s="158">
        <v>2</v>
      </c>
      <c r="R20" s="158">
        <v>21</v>
      </c>
      <c r="S20" s="158">
        <v>63</v>
      </c>
      <c r="T20" s="158">
        <v>0</v>
      </c>
    </row>
    <row r="21" spans="1:20" s="104" customFormat="1" ht="16.5" customHeight="1">
      <c r="A21" s="174" t="s">
        <v>603</v>
      </c>
      <c r="C21" s="141"/>
      <c r="D21" s="141"/>
      <c r="E21" s="141"/>
      <c r="F21" s="175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76"/>
    </row>
    <row r="22" spans="1:20" s="164" customFormat="1" ht="16.5" customHeight="1">
      <c r="A22" s="174" t="s">
        <v>347</v>
      </c>
      <c r="C22" s="100"/>
      <c r="D22" s="100"/>
      <c r="E22" s="100"/>
      <c r="F22" s="174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77"/>
    </row>
    <row r="23" s="27" customFormat="1" ht="15.75" customHeight="1">
      <c r="A23" s="164" t="s">
        <v>348</v>
      </c>
    </row>
    <row r="24" s="27" customFormat="1" ht="13.5"/>
  </sheetData>
  <sheetProtection/>
  <mergeCells count="11">
    <mergeCell ref="P4:P5"/>
    <mergeCell ref="Q4:Q5"/>
    <mergeCell ref="R4:R5"/>
    <mergeCell ref="S4:S5"/>
    <mergeCell ref="T4:T5"/>
    <mergeCell ref="A4:A5"/>
    <mergeCell ref="B4:B5"/>
    <mergeCell ref="C4:C5"/>
    <mergeCell ref="D4:D5"/>
    <mergeCell ref="E4:N4"/>
    <mergeCell ref="O4:O5"/>
  </mergeCells>
  <printOptions/>
  <pageMargins left="0.17" right="0.17" top="0.84" bottom="1" header="0.5" footer="0.5"/>
  <pageSetup horizontalDpi="300" verticalDpi="300" orientation="landscape" pageOrder="overThenDown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8.88671875" defaultRowHeight="13.5"/>
  <cols>
    <col min="1" max="1" width="11.10546875" style="61" customWidth="1"/>
    <col min="2" max="11" width="9.77734375" style="61" customWidth="1"/>
    <col min="12" max="12" width="32.6640625" style="61" customWidth="1"/>
    <col min="13" max="16384" width="8.88671875" style="61" customWidth="1"/>
  </cols>
  <sheetData>
    <row r="1" spans="2:7" s="27" customFormat="1" ht="19.5" customHeight="1">
      <c r="B1" s="58" t="s">
        <v>9</v>
      </c>
      <c r="C1" s="62" t="s">
        <v>719</v>
      </c>
      <c r="D1" s="62"/>
      <c r="G1" s="58" t="s">
        <v>9</v>
      </c>
    </row>
    <row r="2" spans="2:9" s="27" customFormat="1" ht="19.5" customHeight="1">
      <c r="B2" s="58" t="s">
        <v>9</v>
      </c>
      <c r="C2" s="58" t="s">
        <v>9</v>
      </c>
      <c r="D2" s="58"/>
      <c r="G2" s="58" t="s">
        <v>9</v>
      </c>
      <c r="H2" s="58" t="s">
        <v>9</v>
      </c>
      <c r="I2" s="58" t="s">
        <v>9</v>
      </c>
    </row>
    <row r="3" s="38" customFormat="1" ht="19.5" customHeight="1">
      <c r="A3" s="30" t="s">
        <v>11</v>
      </c>
    </row>
    <row r="4" spans="1:11" s="38" customFormat="1" ht="19.5" customHeight="1">
      <c r="A4" s="526" t="s">
        <v>286</v>
      </c>
      <c r="B4" s="514" t="s">
        <v>39</v>
      </c>
      <c r="C4" s="536" t="s">
        <v>350</v>
      </c>
      <c r="D4" s="514"/>
      <c r="E4" s="514"/>
      <c r="F4" s="514"/>
      <c r="G4" s="514"/>
      <c r="H4" s="514"/>
      <c r="I4" s="514"/>
      <c r="J4" s="514" t="s">
        <v>40</v>
      </c>
      <c r="K4" s="513" t="s">
        <v>41</v>
      </c>
    </row>
    <row r="5" spans="1:11" s="38" customFormat="1" ht="21" customHeight="1">
      <c r="A5" s="526"/>
      <c r="B5" s="514"/>
      <c r="C5" s="178"/>
      <c r="D5" s="34" t="s">
        <v>351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514"/>
      <c r="K5" s="513"/>
    </row>
    <row r="6" spans="1:11" s="38" customFormat="1" ht="27.75" customHeight="1">
      <c r="A6" s="44" t="s">
        <v>29</v>
      </c>
      <c r="B6" s="21">
        <v>1619</v>
      </c>
      <c r="C6" s="21">
        <v>1541</v>
      </c>
      <c r="D6" s="21">
        <v>0</v>
      </c>
      <c r="E6" s="21">
        <v>143</v>
      </c>
      <c r="F6" s="21">
        <v>185</v>
      </c>
      <c r="G6" s="21">
        <v>434</v>
      </c>
      <c r="H6" s="21">
        <v>401</v>
      </c>
      <c r="I6" s="21">
        <v>378</v>
      </c>
      <c r="J6" s="21">
        <v>0</v>
      </c>
      <c r="K6" s="21">
        <v>78</v>
      </c>
    </row>
    <row r="7" spans="1:11" s="38" customFormat="1" ht="27.75" customHeight="1">
      <c r="A7" s="44" t="s">
        <v>244</v>
      </c>
      <c r="B7" s="21">
        <v>1603</v>
      </c>
      <c r="C7" s="21">
        <v>1524</v>
      </c>
      <c r="D7" s="21">
        <v>0</v>
      </c>
      <c r="E7" s="21">
        <v>143</v>
      </c>
      <c r="F7" s="21">
        <v>244</v>
      </c>
      <c r="G7" s="21">
        <v>400</v>
      </c>
      <c r="H7" s="21">
        <v>381</v>
      </c>
      <c r="I7" s="21">
        <v>356</v>
      </c>
      <c r="J7" s="21">
        <v>0</v>
      </c>
      <c r="K7" s="21">
        <v>79</v>
      </c>
    </row>
    <row r="8" spans="1:11" s="38" customFormat="1" ht="27.75" customHeight="1">
      <c r="A8" s="44" t="s">
        <v>284</v>
      </c>
      <c r="B8" s="21">
        <v>1577</v>
      </c>
      <c r="C8" s="21">
        <v>1497</v>
      </c>
      <c r="D8" s="21">
        <v>0</v>
      </c>
      <c r="E8" s="21">
        <v>143</v>
      </c>
      <c r="F8" s="21">
        <v>271</v>
      </c>
      <c r="G8" s="21">
        <v>382</v>
      </c>
      <c r="H8" s="21">
        <v>371</v>
      </c>
      <c r="I8" s="21">
        <v>330</v>
      </c>
      <c r="J8" s="21">
        <v>0</v>
      </c>
      <c r="K8" s="21">
        <v>80</v>
      </c>
    </row>
    <row r="9" spans="1:11" s="38" customFormat="1" ht="27.75" customHeight="1">
      <c r="A9" s="44" t="s">
        <v>283</v>
      </c>
      <c r="B9" s="21">
        <v>1537</v>
      </c>
      <c r="C9" s="21">
        <v>1463</v>
      </c>
      <c r="D9" s="21">
        <v>0</v>
      </c>
      <c r="E9" s="21">
        <v>143</v>
      </c>
      <c r="F9" s="21">
        <v>272</v>
      </c>
      <c r="G9" s="21">
        <v>371</v>
      </c>
      <c r="H9" s="21">
        <v>365</v>
      </c>
      <c r="I9" s="21">
        <v>312</v>
      </c>
      <c r="J9" s="21">
        <v>0</v>
      </c>
      <c r="K9" s="21">
        <v>74</v>
      </c>
    </row>
    <row r="10" spans="1:11" s="38" customFormat="1" ht="27.75" customHeight="1">
      <c r="A10" s="44" t="s">
        <v>646</v>
      </c>
      <c r="B10" s="21">
        <v>1527</v>
      </c>
      <c r="C10" s="21">
        <v>1440</v>
      </c>
      <c r="D10" s="21">
        <v>0</v>
      </c>
      <c r="E10" s="21">
        <v>143</v>
      </c>
      <c r="F10" s="21">
        <v>257</v>
      </c>
      <c r="G10" s="21">
        <v>384</v>
      </c>
      <c r="H10" s="21">
        <v>388</v>
      </c>
      <c r="I10" s="21">
        <v>268</v>
      </c>
      <c r="J10" s="21">
        <v>0</v>
      </c>
      <c r="K10" s="21">
        <v>87</v>
      </c>
    </row>
    <row r="11" spans="1:27" s="38" customFormat="1" ht="27.75" customHeight="1">
      <c r="A11" s="44" t="s">
        <v>717</v>
      </c>
      <c r="B11" s="179">
        <f>SUM(B13:B21)</f>
        <v>1530</v>
      </c>
      <c r="C11" s="179">
        <f aca="true" t="shared" si="0" ref="C11:K11">SUM(C13:C21)</f>
        <v>1442</v>
      </c>
      <c r="D11" s="179">
        <f t="shared" si="0"/>
        <v>0</v>
      </c>
      <c r="E11" s="179">
        <f t="shared" si="0"/>
        <v>143</v>
      </c>
      <c r="F11" s="179">
        <f t="shared" si="0"/>
        <v>259</v>
      </c>
      <c r="G11" s="179">
        <f t="shared" si="0"/>
        <v>393</v>
      </c>
      <c r="H11" s="179">
        <f t="shared" si="0"/>
        <v>400</v>
      </c>
      <c r="I11" s="179">
        <f t="shared" si="0"/>
        <v>247</v>
      </c>
      <c r="J11" s="179">
        <f t="shared" si="0"/>
        <v>0</v>
      </c>
      <c r="K11" s="179">
        <f t="shared" si="0"/>
        <v>88</v>
      </c>
      <c r="L11" s="179"/>
      <c r="M11" s="180"/>
      <c r="N11" s="180"/>
      <c r="O11" s="180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s="38" customFormat="1" ht="9.75" customHeight="1">
      <c r="A12" s="181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s="38" customFormat="1" ht="27.75" customHeight="1">
      <c r="A13" s="44" t="s">
        <v>352</v>
      </c>
      <c r="B13" s="179">
        <f>K13+J13+C13</f>
        <v>95</v>
      </c>
      <c r="C13" s="179">
        <f>SUM(D13:I13)</f>
        <v>95</v>
      </c>
      <c r="D13" s="179">
        <v>0</v>
      </c>
      <c r="E13" s="179">
        <v>13</v>
      </c>
      <c r="F13" s="179">
        <v>13</v>
      </c>
      <c r="G13" s="179">
        <v>28</v>
      </c>
      <c r="H13" s="179">
        <v>24</v>
      </c>
      <c r="I13" s="179">
        <v>17</v>
      </c>
      <c r="J13" s="179">
        <v>0</v>
      </c>
      <c r="K13" s="179">
        <v>0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s="38" customFormat="1" ht="27.75" customHeight="1">
      <c r="A14" s="44" t="s">
        <v>49</v>
      </c>
      <c r="B14" s="179">
        <f>K14+J14+C14</f>
        <v>209</v>
      </c>
      <c r="C14" s="179">
        <f aca="true" t="shared" si="1" ref="C14:C20">SUM(D14:I14)</f>
        <v>203</v>
      </c>
      <c r="D14" s="179">
        <v>0</v>
      </c>
      <c r="E14" s="179">
        <v>20</v>
      </c>
      <c r="F14" s="179">
        <v>32</v>
      </c>
      <c r="G14" s="179">
        <v>48</v>
      </c>
      <c r="H14" s="179">
        <v>68</v>
      </c>
      <c r="I14" s="179">
        <v>35</v>
      </c>
      <c r="J14" s="179">
        <v>0</v>
      </c>
      <c r="K14" s="179">
        <v>6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s="38" customFormat="1" ht="27.75" customHeight="1">
      <c r="A15" s="44" t="s">
        <v>51</v>
      </c>
      <c r="B15" s="179">
        <f aca="true" t="shared" si="2" ref="B15:B20">K15+J15+C15</f>
        <v>159</v>
      </c>
      <c r="C15" s="179">
        <f t="shared" si="1"/>
        <v>142</v>
      </c>
      <c r="D15" s="179">
        <v>0</v>
      </c>
      <c r="E15" s="179">
        <v>17</v>
      </c>
      <c r="F15" s="179">
        <v>17</v>
      </c>
      <c r="G15" s="179">
        <v>47</v>
      </c>
      <c r="H15" s="179">
        <v>39</v>
      </c>
      <c r="I15" s="179">
        <v>22</v>
      </c>
      <c r="J15" s="179">
        <v>0</v>
      </c>
      <c r="K15" s="179">
        <v>17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s="38" customFormat="1" ht="27.75" customHeight="1">
      <c r="A16" s="44" t="s">
        <v>53</v>
      </c>
      <c r="B16" s="179">
        <f t="shared" si="2"/>
        <v>120</v>
      </c>
      <c r="C16" s="179">
        <f t="shared" si="1"/>
        <v>120</v>
      </c>
      <c r="D16" s="179">
        <v>0</v>
      </c>
      <c r="E16" s="179">
        <v>13</v>
      </c>
      <c r="F16" s="179">
        <v>20</v>
      </c>
      <c r="G16" s="179">
        <v>34</v>
      </c>
      <c r="H16" s="179">
        <v>30</v>
      </c>
      <c r="I16" s="179">
        <v>23</v>
      </c>
      <c r="J16" s="179">
        <v>0</v>
      </c>
      <c r="K16" s="179">
        <v>0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s="38" customFormat="1" ht="27.75" customHeight="1">
      <c r="A17" s="44" t="s">
        <v>55</v>
      </c>
      <c r="B17" s="179">
        <f t="shared" si="2"/>
        <v>262</v>
      </c>
      <c r="C17" s="179">
        <f>SUM(D17:I17)</f>
        <v>250</v>
      </c>
      <c r="D17" s="179">
        <v>0</v>
      </c>
      <c r="E17" s="179">
        <v>24</v>
      </c>
      <c r="F17" s="179">
        <v>39</v>
      </c>
      <c r="G17" s="179">
        <v>71</v>
      </c>
      <c r="H17" s="179">
        <v>76</v>
      </c>
      <c r="I17" s="179">
        <v>40</v>
      </c>
      <c r="J17" s="179">
        <v>0</v>
      </c>
      <c r="K17" s="179">
        <v>12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s="38" customFormat="1" ht="27.75" customHeight="1">
      <c r="A18" s="44" t="s">
        <v>56</v>
      </c>
      <c r="B18" s="179">
        <f t="shared" si="2"/>
        <v>239</v>
      </c>
      <c r="C18" s="179">
        <f t="shared" si="1"/>
        <v>220</v>
      </c>
      <c r="D18" s="179">
        <v>0</v>
      </c>
      <c r="E18" s="179">
        <v>23</v>
      </c>
      <c r="F18" s="179">
        <v>46</v>
      </c>
      <c r="G18" s="179">
        <v>58</v>
      </c>
      <c r="H18" s="179">
        <v>54</v>
      </c>
      <c r="I18" s="179">
        <v>39</v>
      </c>
      <c r="J18" s="179">
        <v>0</v>
      </c>
      <c r="K18" s="179">
        <v>19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s="38" customFormat="1" ht="27.75" customHeight="1">
      <c r="A19" s="44" t="s">
        <v>58</v>
      </c>
      <c r="B19" s="179">
        <f t="shared" si="2"/>
        <v>272</v>
      </c>
      <c r="C19" s="179">
        <f t="shared" si="1"/>
        <v>257</v>
      </c>
      <c r="D19" s="179">
        <v>0</v>
      </c>
      <c r="E19" s="179">
        <v>24</v>
      </c>
      <c r="F19" s="179">
        <v>44</v>
      </c>
      <c r="G19" s="179">
        <v>63</v>
      </c>
      <c r="H19" s="179">
        <v>76</v>
      </c>
      <c r="I19" s="179">
        <v>50</v>
      </c>
      <c r="J19" s="179">
        <v>0</v>
      </c>
      <c r="K19" s="179">
        <v>15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s="38" customFormat="1" ht="27.75" customHeight="1">
      <c r="A20" s="52" t="s">
        <v>59</v>
      </c>
      <c r="B20" s="182">
        <f t="shared" si="2"/>
        <v>174</v>
      </c>
      <c r="C20" s="183">
        <f t="shared" si="1"/>
        <v>155</v>
      </c>
      <c r="D20" s="183">
        <v>0</v>
      </c>
      <c r="E20" s="183">
        <v>9</v>
      </c>
      <c r="F20" s="183">
        <v>48</v>
      </c>
      <c r="G20" s="183">
        <v>44</v>
      </c>
      <c r="H20" s="183">
        <v>33</v>
      </c>
      <c r="I20" s="183">
        <v>21</v>
      </c>
      <c r="J20" s="184">
        <v>0</v>
      </c>
      <c r="K20" s="183">
        <v>19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11" s="73" customFormat="1" ht="17.25" customHeight="1">
      <c r="A21" s="58" t="s">
        <v>603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</row>
    <row r="22" spans="2:11" s="38" customFormat="1" ht="17.25" customHeight="1">
      <c r="B22" s="86"/>
      <c r="C22" s="86"/>
      <c r="D22" s="86"/>
      <c r="E22" s="86"/>
      <c r="F22" s="86"/>
      <c r="G22" s="86"/>
      <c r="H22" s="86"/>
      <c r="I22" s="86"/>
      <c r="J22" s="86"/>
      <c r="K22" s="186"/>
    </row>
    <row r="23" s="27" customFormat="1" ht="19.5" customHeight="1">
      <c r="J23" s="185"/>
    </row>
    <row r="24" spans="1:11" s="27" customFormat="1" ht="19.5" customHeight="1">
      <c r="A24" s="186"/>
      <c r="B24" s="1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s="27" customFormat="1" ht="14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s="27" customFormat="1" ht="14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0:11" s="27" customFormat="1" ht="14.25">
      <c r="J27" s="86"/>
      <c r="K27" s="86"/>
    </row>
    <row r="28" spans="10:11" s="27" customFormat="1" ht="14.25">
      <c r="J28" s="86"/>
      <c r="K28" s="86"/>
    </row>
    <row r="29" spans="10:11" s="27" customFormat="1" ht="14.25">
      <c r="J29" s="86"/>
      <c r="K29" s="86"/>
    </row>
    <row r="30" s="38" customFormat="1" ht="13.5"/>
    <row r="31" s="38" customFormat="1" ht="13.5"/>
    <row r="32" s="38" customFormat="1" ht="13.5"/>
    <row r="33" s="38" customFormat="1" ht="13.5"/>
    <row r="34" s="38" customFormat="1" ht="13.5"/>
    <row r="35" s="38" customFormat="1" ht="13.5"/>
    <row r="36" s="38" customFormat="1" ht="13.5"/>
    <row r="37" s="38" customFormat="1" ht="13.5"/>
    <row r="38" s="38" customFormat="1" ht="13.5"/>
    <row r="39" s="38" customFormat="1" ht="13.5"/>
    <row r="40" s="38" customFormat="1" ht="13.5"/>
    <row r="41" s="38" customFormat="1" ht="13.5"/>
    <row r="42" s="38" customFormat="1" ht="13.5"/>
    <row r="43" s="38" customFormat="1" ht="13.5"/>
    <row r="44" s="38" customFormat="1" ht="13.5"/>
    <row r="45" s="27" customFormat="1" ht="13.5"/>
    <row r="46" s="27" customFormat="1" ht="13.5"/>
    <row r="47" s="27" customFormat="1" ht="13.5"/>
    <row r="48" s="27" customFormat="1" ht="13.5"/>
    <row r="49" s="27" customFormat="1" ht="13.5"/>
    <row r="50" s="27" customFormat="1" ht="13.5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</sheetData>
  <sheetProtection/>
  <mergeCells count="5">
    <mergeCell ref="A4:A5"/>
    <mergeCell ref="B4:B5"/>
    <mergeCell ref="C4:I4"/>
    <mergeCell ref="J4:J5"/>
    <mergeCell ref="K4:K5"/>
  </mergeCells>
  <printOptions/>
  <pageMargins left="0.42" right="0.26" top="0.92" bottom="0.61" header="0.5" footer="0.5"/>
  <pageSetup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8.88671875" defaultRowHeight="13.5"/>
  <cols>
    <col min="1" max="1" width="10.77734375" style="61" customWidth="1"/>
    <col min="2" max="2" width="7.6640625" style="61" customWidth="1"/>
    <col min="3" max="3" width="7.4453125" style="59" customWidth="1"/>
    <col min="4" max="4" width="7.77734375" style="61" customWidth="1"/>
    <col min="5" max="5" width="6.5546875" style="61" customWidth="1"/>
    <col min="6" max="6" width="8.10546875" style="61" customWidth="1"/>
    <col min="7" max="7" width="6.6640625" style="61" customWidth="1"/>
    <col min="8" max="11" width="6.77734375" style="61" customWidth="1"/>
    <col min="12" max="13" width="7.77734375" style="61" customWidth="1"/>
    <col min="14" max="14" width="6.77734375" style="61" customWidth="1"/>
    <col min="15" max="16" width="7.77734375" style="61" customWidth="1"/>
    <col min="17" max="17" width="8.10546875" style="61" customWidth="1"/>
    <col min="18" max="18" width="8.4453125" style="61" customWidth="1"/>
    <col min="19" max="20" width="6.88671875" style="61" customWidth="1"/>
    <col min="21" max="16384" width="8.88671875" style="61" customWidth="1"/>
  </cols>
  <sheetData>
    <row r="1" spans="2:11" s="27" customFormat="1" ht="19.5" customHeight="1">
      <c r="B1" s="62" t="s">
        <v>765</v>
      </c>
      <c r="C1" s="58"/>
      <c r="K1" s="58" t="s">
        <v>9</v>
      </c>
    </row>
    <row r="2" s="27" customFormat="1" ht="19.5" customHeight="1"/>
    <row r="3" spans="1:17" s="38" customFormat="1" ht="19.5" customHeight="1">
      <c r="A3" s="30" t="s">
        <v>353</v>
      </c>
      <c r="B3" s="30" t="s">
        <v>9</v>
      </c>
      <c r="C3" s="30"/>
      <c r="D3" s="30" t="s">
        <v>9</v>
      </c>
      <c r="E3" s="30" t="s">
        <v>9</v>
      </c>
      <c r="F3" s="30"/>
      <c r="G3" s="30" t="s">
        <v>9</v>
      </c>
      <c r="H3" s="30" t="s">
        <v>9</v>
      </c>
      <c r="I3" s="30" t="s">
        <v>9</v>
      </c>
      <c r="J3" s="30" t="s">
        <v>9</v>
      </c>
      <c r="K3" s="30" t="s">
        <v>9</v>
      </c>
      <c r="L3" s="30" t="s">
        <v>9</v>
      </c>
      <c r="M3" s="30" t="s">
        <v>12</v>
      </c>
      <c r="N3" s="30" t="s">
        <v>9</v>
      </c>
      <c r="O3" s="30"/>
      <c r="P3" s="30"/>
      <c r="Q3" s="30"/>
    </row>
    <row r="4" spans="1:18" s="38" customFormat="1" ht="19.5" customHeight="1">
      <c r="A4" s="526" t="s">
        <v>354</v>
      </c>
      <c r="B4" s="518" t="s">
        <v>355</v>
      </c>
      <c r="C4" s="519" t="s">
        <v>356</v>
      </c>
      <c r="D4" s="566"/>
      <c r="E4" s="566"/>
      <c r="F4" s="566"/>
      <c r="G4" s="566"/>
      <c r="H4" s="566"/>
      <c r="I4" s="566"/>
      <c r="J4" s="566"/>
      <c r="K4" s="566"/>
      <c r="L4" s="566"/>
      <c r="M4" s="526"/>
      <c r="N4" s="514" t="s">
        <v>312</v>
      </c>
      <c r="O4" s="513" t="s">
        <v>720</v>
      </c>
      <c r="P4" s="523"/>
      <c r="Q4" s="513" t="s">
        <v>357</v>
      </c>
      <c r="R4" s="545"/>
    </row>
    <row r="5" spans="1:18" s="38" customFormat="1" ht="21" customHeight="1">
      <c r="A5" s="526"/>
      <c r="B5" s="518"/>
      <c r="C5" s="42"/>
      <c r="D5" s="189" t="s">
        <v>47</v>
      </c>
      <c r="E5" s="187" t="s">
        <v>358</v>
      </c>
      <c r="F5" s="187" t="s">
        <v>721</v>
      </c>
      <c r="G5" s="187" t="s">
        <v>359</v>
      </c>
      <c r="H5" s="187" t="s">
        <v>360</v>
      </c>
      <c r="I5" s="187" t="s">
        <v>361</v>
      </c>
      <c r="J5" s="187" t="s">
        <v>362</v>
      </c>
      <c r="K5" s="187" t="s">
        <v>363</v>
      </c>
      <c r="L5" s="187" t="s">
        <v>364</v>
      </c>
      <c r="M5" s="187" t="s">
        <v>365</v>
      </c>
      <c r="N5" s="514"/>
      <c r="O5" s="34" t="s">
        <v>366</v>
      </c>
      <c r="P5" s="34" t="s">
        <v>367</v>
      </c>
      <c r="Q5" s="34" t="s">
        <v>366</v>
      </c>
      <c r="R5" s="43" t="s">
        <v>367</v>
      </c>
    </row>
    <row r="6" spans="1:18" s="38" customFormat="1" ht="27.75" customHeight="1">
      <c r="A6" s="44" t="s">
        <v>29</v>
      </c>
      <c r="B6" s="180">
        <v>1369</v>
      </c>
      <c r="C6" s="180">
        <v>1362</v>
      </c>
      <c r="D6" s="23">
        <v>0</v>
      </c>
      <c r="E6" s="23">
        <v>0</v>
      </c>
      <c r="F6" s="23"/>
      <c r="G6" s="50">
        <v>7</v>
      </c>
      <c r="H6" s="50">
        <v>19</v>
      </c>
      <c r="I6" s="50">
        <v>54</v>
      </c>
      <c r="J6" s="50">
        <v>78</v>
      </c>
      <c r="K6" s="50">
        <v>192</v>
      </c>
      <c r="L6" s="50">
        <v>421</v>
      </c>
      <c r="M6" s="50">
        <v>591</v>
      </c>
      <c r="N6" s="23">
        <v>7</v>
      </c>
      <c r="O6" s="23">
        <v>52</v>
      </c>
      <c r="P6" s="179">
        <v>1059</v>
      </c>
      <c r="Q6" s="23">
        <v>7</v>
      </c>
      <c r="R6" s="179">
        <v>320</v>
      </c>
    </row>
    <row r="7" spans="1:18" s="38" customFormat="1" ht="27.75" customHeight="1">
      <c r="A7" s="44" t="s">
        <v>244</v>
      </c>
      <c r="B7" s="180">
        <v>1371</v>
      </c>
      <c r="C7" s="180">
        <v>1364</v>
      </c>
      <c r="D7" s="23">
        <v>0</v>
      </c>
      <c r="E7" s="23">
        <v>0</v>
      </c>
      <c r="F7" s="23"/>
      <c r="G7" s="50">
        <v>7</v>
      </c>
      <c r="H7" s="50">
        <v>19</v>
      </c>
      <c r="I7" s="50">
        <v>54</v>
      </c>
      <c r="J7" s="50">
        <v>78</v>
      </c>
      <c r="K7" s="50">
        <v>192</v>
      </c>
      <c r="L7" s="50">
        <v>422</v>
      </c>
      <c r="M7" s="50">
        <v>592</v>
      </c>
      <c r="N7" s="23">
        <v>7</v>
      </c>
      <c r="O7" s="23">
        <v>52</v>
      </c>
      <c r="P7" s="179">
        <v>1055</v>
      </c>
      <c r="Q7" s="23">
        <v>7</v>
      </c>
      <c r="R7" s="179">
        <v>327</v>
      </c>
    </row>
    <row r="8" spans="1:18" s="38" customFormat="1" ht="27.75" customHeight="1">
      <c r="A8" s="44" t="s">
        <v>284</v>
      </c>
      <c r="B8" s="180">
        <v>1432</v>
      </c>
      <c r="C8" s="180">
        <v>1425</v>
      </c>
      <c r="D8" s="23">
        <v>0</v>
      </c>
      <c r="E8" s="23">
        <v>0</v>
      </c>
      <c r="F8" s="23"/>
      <c r="G8" s="50">
        <v>7</v>
      </c>
      <c r="H8" s="50">
        <v>20</v>
      </c>
      <c r="I8" s="50">
        <v>69</v>
      </c>
      <c r="J8" s="50">
        <v>64</v>
      </c>
      <c r="K8" s="50">
        <v>192</v>
      </c>
      <c r="L8" s="50">
        <v>422</v>
      </c>
      <c r="M8" s="50">
        <v>651</v>
      </c>
      <c r="N8" s="23">
        <v>7</v>
      </c>
      <c r="O8" s="23">
        <v>54</v>
      </c>
      <c r="P8" s="179">
        <v>1139</v>
      </c>
      <c r="Q8" s="23">
        <v>18</v>
      </c>
      <c r="R8" s="179">
        <v>475</v>
      </c>
    </row>
    <row r="9" spans="1:18" s="38" customFormat="1" ht="27.75" customHeight="1">
      <c r="A9" s="44" t="s">
        <v>283</v>
      </c>
      <c r="B9" s="180">
        <v>1488</v>
      </c>
      <c r="C9" s="180">
        <v>1481</v>
      </c>
      <c r="D9" s="23">
        <v>0</v>
      </c>
      <c r="E9" s="23">
        <v>0</v>
      </c>
      <c r="F9" s="23"/>
      <c r="G9" s="50">
        <v>7</v>
      </c>
      <c r="H9" s="50">
        <v>20</v>
      </c>
      <c r="I9" s="50">
        <v>76</v>
      </c>
      <c r="J9" s="50">
        <v>71</v>
      </c>
      <c r="K9" s="50">
        <v>209</v>
      </c>
      <c r="L9" s="50">
        <v>443</v>
      </c>
      <c r="M9" s="50">
        <v>655</v>
      </c>
      <c r="N9" s="23">
        <v>7</v>
      </c>
      <c r="O9" s="23">
        <v>54</v>
      </c>
      <c r="P9" s="179">
        <v>1167</v>
      </c>
      <c r="Q9" s="23">
        <v>18</v>
      </c>
      <c r="R9" s="179">
        <v>473</v>
      </c>
    </row>
    <row r="10" spans="1:18" s="38" customFormat="1" ht="27.75" customHeight="1">
      <c r="A10" s="44" t="s">
        <v>646</v>
      </c>
      <c r="B10" s="180">
        <v>1577</v>
      </c>
      <c r="C10" s="180">
        <v>1574</v>
      </c>
      <c r="D10" s="23">
        <v>0</v>
      </c>
      <c r="E10" s="23">
        <v>0</v>
      </c>
      <c r="F10" s="23">
        <v>0</v>
      </c>
      <c r="G10" s="50">
        <v>7</v>
      </c>
      <c r="H10" s="50">
        <v>20</v>
      </c>
      <c r="I10" s="50">
        <v>86</v>
      </c>
      <c r="J10" s="50">
        <v>70</v>
      </c>
      <c r="K10" s="50">
        <v>225</v>
      </c>
      <c r="L10" s="50">
        <v>474</v>
      </c>
      <c r="M10" s="50">
        <v>692</v>
      </c>
      <c r="N10" s="23">
        <v>3</v>
      </c>
      <c r="O10" s="23">
        <v>54</v>
      </c>
      <c r="P10" s="179">
        <v>1162</v>
      </c>
      <c r="Q10" s="23">
        <v>18</v>
      </c>
      <c r="R10" s="179">
        <v>478</v>
      </c>
    </row>
    <row r="11" spans="1:45" s="38" customFormat="1" ht="27.75" customHeight="1">
      <c r="A11" s="190" t="s">
        <v>722</v>
      </c>
      <c r="B11" s="180">
        <f>SUM(B13:B19)</f>
        <v>1753</v>
      </c>
      <c r="C11" s="180">
        <f>SUM(M11+L11+K11+J11+I11+H11+G11+E11+D11)</f>
        <v>1750</v>
      </c>
      <c r="D11" s="180">
        <f aca="true" t="shared" si="0" ref="D11:R11">SUM(D13:D19)</f>
        <v>0</v>
      </c>
      <c r="E11" s="180">
        <f t="shared" si="0"/>
        <v>0</v>
      </c>
      <c r="F11" s="180">
        <f t="shared" si="0"/>
        <v>0</v>
      </c>
      <c r="G11" s="180">
        <f t="shared" si="0"/>
        <v>7</v>
      </c>
      <c r="H11" s="180">
        <f t="shared" si="0"/>
        <v>20</v>
      </c>
      <c r="I11" s="180">
        <f t="shared" si="0"/>
        <v>94</v>
      </c>
      <c r="J11" s="180">
        <f t="shared" si="0"/>
        <v>70</v>
      </c>
      <c r="K11" s="180">
        <f t="shared" si="0"/>
        <v>217</v>
      </c>
      <c r="L11" s="180">
        <f t="shared" si="0"/>
        <v>474</v>
      </c>
      <c r="M11" s="180">
        <f t="shared" si="0"/>
        <v>868</v>
      </c>
      <c r="N11" s="180">
        <f t="shared" si="0"/>
        <v>3</v>
      </c>
      <c r="O11" s="180">
        <f t="shared" si="0"/>
        <v>53</v>
      </c>
      <c r="P11" s="180">
        <f t="shared" si="0"/>
        <v>1072</v>
      </c>
      <c r="Q11" s="180">
        <f t="shared" si="0"/>
        <v>18</v>
      </c>
      <c r="R11" s="180">
        <f t="shared" si="0"/>
        <v>491</v>
      </c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</row>
    <row r="12" spans="1:45" s="38" customFormat="1" ht="9.75" customHeight="1">
      <c r="A12" s="191" t="s">
        <v>9</v>
      </c>
      <c r="B12" s="50"/>
      <c r="C12" s="180"/>
      <c r="D12" s="50"/>
      <c r="E12" s="50"/>
      <c r="F12" s="50"/>
      <c r="G12" s="9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79"/>
      <c r="S12" s="179"/>
      <c r="T12" s="179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</row>
    <row r="13" spans="1:45" s="38" customFormat="1" ht="27.75" customHeight="1">
      <c r="A13" s="190" t="s">
        <v>48</v>
      </c>
      <c r="B13" s="192">
        <f>SUM(C13+N13)</f>
        <v>289</v>
      </c>
      <c r="C13" s="406">
        <f>SUM(D13:M13)</f>
        <v>289</v>
      </c>
      <c r="D13" s="23">
        <v>0</v>
      </c>
      <c r="E13" s="23">
        <v>0</v>
      </c>
      <c r="F13" s="23">
        <v>0</v>
      </c>
      <c r="G13" s="50">
        <v>1</v>
      </c>
      <c r="H13" s="50">
        <v>3</v>
      </c>
      <c r="I13" s="50">
        <v>13</v>
      </c>
      <c r="J13" s="50">
        <v>12</v>
      </c>
      <c r="K13" s="50">
        <v>34</v>
      </c>
      <c r="L13" s="50">
        <v>74</v>
      </c>
      <c r="M13" s="50">
        <v>152</v>
      </c>
      <c r="N13" s="23">
        <v>0</v>
      </c>
      <c r="O13" s="23">
        <v>9</v>
      </c>
      <c r="P13" s="23">
        <v>130</v>
      </c>
      <c r="Q13" s="23">
        <v>3</v>
      </c>
      <c r="R13" s="23">
        <v>81</v>
      </c>
      <c r="S13" s="179"/>
      <c r="T13" s="179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</row>
    <row r="14" spans="1:45" s="38" customFormat="1" ht="27.75" customHeight="1">
      <c r="A14" s="190" t="s">
        <v>50</v>
      </c>
      <c r="B14" s="192">
        <f aca="true" t="shared" si="1" ref="B14:B19">SUM(C14+N14)</f>
        <v>235</v>
      </c>
      <c r="C14" s="406">
        <f aca="true" t="shared" si="2" ref="C14:C19">SUM(D14:M14)</f>
        <v>234</v>
      </c>
      <c r="D14" s="23">
        <v>0</v>
      </c>
      <c r="E14" s="23">
        <v>0</v>
      </c>
      <c r="F14" s="23">
        <v>0</v>
      </c>
      <c r="G14" s="50">
        <v>1</v>
      </c>
      <c r="H14" s="50">
        <v>3</v>
      </c>
      <c r="I14" s="50">
        <v>14</v>
      </c>
      <c r="J14" s="50">
        <v>10</v>
      </c>
      <c r="K14" s="50">
        <v>30</v>
      </c>
      <c r="L14" s="50">
        <v>62</v>
      </c>
      <c r="M14" s="50">
        <v>114</v>
      </c>
      <c r="N14" s="23">
        <v>1</v>
      </c>
      <c r="O14" s="23">
        <v>7</v>
      </c>
      <c r="P14" s="23">
        <v>157</v>
      </c>
      <c r="Q14" s="23">
        <v>3</v>
      </c>
      <c r="R14" s="23">
        <v>75</v>
      </c>
      <c r="S14" s="179"/>
      <c r="T14" s="179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</row>
    <row r="15" spans="1:45" s="38" customFormat="1" ht="27.75" customHeight="1">
      <c r="A15" s="190" t="s">
        <v>52</v>
      </c>
      <c r="B15" s="192">
        <f t="shared" si="1"/>
        <v>271</v>
      </c>
      <c r="C15" s="406">
        <f t="shared" si="2"/>
        <v>271</v>
      </c>
      <c r="D15" s="23">
        <v>0</v>
      </c>
      <c r="E15" s="23">
        <v>0</v>
      </c>
      <c r="F15" s="23">
        <v>0</v>
      </c>
      <c r="G15" s="50">
        <v>1</v>
      </c>
      <c r="H15" s="50">
        <v>3</v>
      </c>
      <c r="I15" s="50">
        <v>13</v>
      </c>
      <c r="J15" s="50">
        <v>11</v>
      </c>
      <c r="K15" s="50">
        <v>33</v>
      </c>
      <c r="L15" s="50">
        <v>72</v>
      </c>
      <c r="M15" s="50">
        <v>138</v>
      </c>
      <c r="N15" s="23">
        <v>0</v>
      </c>
      <c r="O15" s="23">
        <v>8</v>
      </c>
      <c r="P15" s="23">
        <v>144</v>
      </c>
      <c r="Q15" s="23">
        <v>4</v>
      </c>
      <c r="R15" s="23">
        <v>91</v>
      </c>
      <c r="S15" s="179"/>
      <c r="T15" s="179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</row>
    <row r="16" spans="1:45" s="38" customFormat="1" ht="27.75" customHeight="1">
      <c r="A16" s="190" t="s">
        <v>54</v>
      </c>
      <c r="B16" s="192">
        <f t="shared" si="1"/>
        <v>248</v>
      </c>
      <c r="C16" s="406">
        <f t="shared" si="2"/>
        <v>247</v>
      </c>
      <c r="D16" s="23">
        <v>0</v>
      </c>
      <c r="E16" s="23">
        <v>0</v>
      </c>
      <c r="F16" s="23">
        <v>0</v>
      </c>
      <c r="G16" s="50">
        <v>1</v>
      </c>
      <c r="H16" s="50">
        <v>3</v>
      </c>
      <c r="I16" s="50">
        <v>13</v>
      </c>
      <c r="J16" s="50">
        <v>12</v>
      </c>
      <c r="K16" s="50">
        <v>31</v>
      </c>
      <c r="L16" s="50">
        <v>73</v>
      </c>
      <c r="M16" s="50">
        <v>114</v>
      </c>
      <c r="N16" s="23">
        <v>1</v>
      </c>
      <c r="O16" s="23">
        <v>7</v>
      </c>
      <c r="P16" s="23">
        <v>161</v>
      </c>
      <c r="Q16" s="23">
        <v>1</v>
      </c>
      <c r="R16" s="23">
        <v>44</v>
      </c>
      <c r="S16" s="179"/>
      <c r="T16" s="17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</row>
    <row r="17" spans="1:45" s="38" customFormat="1" ht="27.75" customHeight="1">
      <c r="A17" s="190" t="s">
        <v>368</v>
      </c>
      <c r="B17" s="192">
        <f t="shared" si="1"/>
        <v>236</v>
      </c>
      <c r="C17" s="406">
        <f t="shared" si="2"/>
        <v>236</v>
      </c>
      <c r="D17" s="23">
        <v>0</v>
      </c>
      <c r="E17" s="23">
        <v>0</v>
      </c>
      <c r="F17" s="23">
        <v>0</v>
      </c>
      <c r="G17" s="50">
        <v>1</v>
      </c>
      <c r="H17" s="50">
        <v>3</v>
      </c>
      <c r="I17" s="50">
        <v>13</v>
      </c>
      <c r="J17" s="50">
        <v>10</v>
      </c>
      <c r="K17" s="50">
        <v>33</v>
      </c>
      <c r="L17" s="50">
        <v>66</v>
      </c>
      <c r="M17" s="50">
        <v>110</v>
      </c>
      <c r="N17" s="23">
        <v>0</v>
      </c>
      <c r="O17" s="23">
        <v>6</v>
      </c>
      <c r="P17" s="23">
        <v>128</v>
      </c>
      <c r="Q17" s="23">
        <v>1</v>
      </c>
      <c r="R17" s="23">
        <v>50</v>
      </c>
      <c r="S17" s="179"/>
      <c r="T17" s="179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</row>
    <row r="18" spans="1:45" s="38" customFormat="1" ht="27.75" customHeight="1">
      <c r="A18" s="190" t="s">
        <v>57</v>
      </c>
      <c r="B18" s="192">
        <f t="shared" si="1"/>
        <v>301</v>
      </c>
      <c r="C18" s="406">
        <f t="shared" si="2"/>
        <v>300</v>
      </c>
      <c r="D18" s="23">
        <v>0</v>
      </c>
      <c r="E18" s="23">
        <v>0</v>
      </c>
      <c r="F18" s="23">
        <v>0</v>
      </c>
      <c r="G18" s="50">
        <v>1</v>
      </c>
      <c r="H18" s="50">
        <v>3</v>
      </c>
      <c r="I18" s="50">
        <v>16</v>
      </c>
      <c r="J18" s="50">
        <v>10</v>
      </c>
      <c r="K18" s="50">
        <v>36</v>
      </c>
      <c r="L18" s="50">
        <v>84</v>
      </c>
      <c r="M18" s="50">
        <v>150</v>
      </c>
      <c r="N18" s="23">
        <v>1</v>
      </c>
      <c r="O18" s="23">
        <v>9</v>
      </c>
      <c r="P18" s="23">
        <v>167</v>
      </c>
      <c r="Q18" s="23">
        <v>4</v>
      </c>
      <c r="R18" s="23">
        <v>97</v>
      </c>
      <c r="S18" s="179"/>
      <c r="T18" s="179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</row>
    <row r="19" spans="1:45" s="38" customFormat="1" ht="27.75" customHeight="1">
      <c r="A19" s="193" t="s">
        <v>605</v>
      </c>
      <c r="B19" s="194">
        <f t="shared" si="1"/>
        <v>173</v>
      </c>
      <c r="C19" s="464">
        <f t="shared" si="2"/>
        <v>173</v>
      </c>
      <c r="D19" s="184">
        <v>0</v>
      </c>
      <c r="E19" s="184">
        <v>0</v>
      </c>
      <c r="F19" s="184">
        <v>0</v>
      </c>
      <c r="G19" s="56">
        <v>1</v>
      </c>
      <c r="H19" s="56">
        <v>2</v>
      </c>
      <c r="I19" s="56">
        <v>12</v>
      </c>
      <c r="J19" s="56">
        <v>5</v>
      </c>
      <c r="K19" s="56">
        <v>20</v>
      </c>
      <c r="L19" s="56">
        <v>43</v>
      </c>
      <c r="M19" s="56">
        <v>90</v>
      </c>
      <c r="N19" s="184">
        <v>0</v>
      </c>
      <c r="O19" s="184">
        <v>7</v>
      </c>
      <c r="P19" s="184">
        <v>185</v>
      </c>
      <c r="Q19" s="184">
        <v>2</v>
      </c>
      <c r="R19" s="184">
        <v>53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</row>
    <row r="20" spans="1:45" s="38" customFormat="1" ht="18" customHeight="1">
      <c r="A20" s="195" t="s">
        <v>606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195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</row>
    <row r="21" s="73" customFormat="1" ht="17.25" customHeight="1">
      <c r="A21" s="96" t="s">
        <v>607</v>
      </c>
    </row>
    <row r="22" s="38" customFormat="1" ht="17.25" customHeight="1">
      <c r="A22" s="38" t="s">
        <v>608</v>
      </c>
    </row>
    <row r="23" s="27" customFormat="1" ht="19.5" customHeight="1"/>
    <row r="24" s="27" customFormat="1" ht="19.5" customHeight="1"/>
    <row r="25" s="27" customFormat="1" ht="13.5"/>
    <row r="26" s="27" customFormat="1" ht="13.5"/>
    <row r="27" s="27" customFormat="1" ht="13.5"/>
    <row r="28" s="27" customFormat="1" ht="13.5"/>
    <row r="29" s="27" customFormat="1" ht="13.5"/>
    <row r="30" s="38" customFormat="1" ht="13.5"/>
    <row r="31" s="38" customFormat="1" ht="13.5"/>
    <row r="32" s="38" customFormat="1" ht="13.5"/>
    <row r="33" s="38" customFormat="1" ht="13.5"/>
    <row r="34" s="38" customFormat="1" ht="13.5"/>
    <row r="35" s="38" customFormat="1" ht="13.5"/>
    <row r="36" s="38" customFormat="1" ht="13.5"/>
    <row r="37" s="38" customFormat="1" ht="13.5"/>
    <row r="38" s="38" customFormat="1" ht="13.5"/>
    <row r="39" s="38" customFormat="1" ht="13.5"/>
    <row r="40" s="38" customFormat="1" ht="13.5"/>
    <row r="41" s="38" customFormat="1" ht="13.5"/>
    <row r="42" s="38" customFormat="1" ht="13.5"/>
    <row r="43" s="38" customFormat="1" ht="13.5"/>
    <row r="44" s="38" customFormat="1" ht="13.5"/>
    <row r="45" s="27" customFormat="1" ht="13.5"/>
    <row r="46" s="27" customFormat="1" ht="13.5"/>
    <row r="47" s="27" customFormat="1" ht="13.5"/>
    <row r="48" s="27" customFormat="1" ht="13.5"/>
    <row r="49" s="27" customFormat="1" ht="13.5"/>
    <row r="50" s="27" customFormat="1" ht="13.5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</sheetData>
  <sheetProtection/>
  <mergeCells count="6">
    <mergeCell ref="A4:A5"/>
    <mergeCell ref="B4:B5"/>
    <mergeCell ref="C4:M4"/>
    <mergeCell ref="N4:N5"/>
    <mergeCell ref="O4:P4"/>
    <mergeCell ref="Q4:R4"/>
  </mergeCells>
  <printOptions/>
  <pageMargins left="0.35" right="0.16" top="0.72" bottom="0.51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</cp:lastModifiedBy>
  <cp:lastPrinted>2008-12-22T02:19:56Z</cp:lastPrinted>
  <dcterms:created xsi:type="dcterms:W3CDTF">2007-08-21T09:44:56Z</dcterms:created>
  <dcterms:modified xsi:type="dcterms:W3CDTF">2012-02-17T03:02:11Z</dcterms:modified>
  <cp:category/>
  <cp:version/>
  <cp:contentType/>
  <cp:contentStatus/>
</cp:coreProperties>
</file>