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32" windowHeight="9648" tabRatio="984" firstSheet="13" activeTab="24"/>
  </bookViews>
  <sheets>
    <sheet name="VXXXXX" sheetId="1" state="veryHidden" r:id="rId1"/>
    <sheet name="VXXXX" sheetId="2" state="veryHidden" r:id="rId2"/>
    <sheet name="1.학교" sheetId="3" r:id="rId3"/>
    <sheet name="2.유치원" sheetId="4" r:id="rId4"/>
    <sheet name="3.초등학교" sheetId="5" r:id="rId5"/>
    <sheet name="4-1.중학교(국공립)" sheetId="6" r:id="rId6"/>
    <sheet name="4-2.중학교 (사립)" sheetId="7" r:id="rId7"/>
    <sheet name="5-1.고교(일반사립)" sheetId="8" r:id="rId8"/>
    <sheet name="5-2.특수목적고등학교(사립)" sheetId="9" r:id="rId9"/>
    <sheet name="5-3.특성화고등학교(사립)" sheetId="10" r:id="rId10"/>
    <sheet name="5-4.자율고등학교(국공립)" sheetId="11" r:id="rId11"/>
    <sheet name="5-5.자율고등학교(사립)" sheetId="12" r:id="rId12"/>
    <sheet name="6.전문대" sheetId="13" r:id="rId13"/>
    <sheet name="7.교육대학" sheetId="14" r:id="rId14"/>
    <sheet name="8.대학" sheetId="15" r:id="rId15"/>
    <sheet name="9.대학원" sheetId="16" r:id="rId16"/>
    <sheet name="10.기타 " sheetId="17" r:id="rId17"/>
    <sheet name="11.적령아동" sheetId="18" r:id="rId18"/>
    <sheet name="12.사설학원" sheetId="19" r:id="rId19"/>
    <sheet name="13.공공도서관 " sheetId="20" r:id="rId20"/>
    <sheet name="14.박물관" sheetId="21" r:id="rId21"/>
    <sheet name="15.문화재" sheetId="22" r:id="rId22"/>
    <sheet name="16.문화공간" sheetId="23" r:id="rId23"/>
    <sheet name="17-1.체육시설(공공)" sheetId="24" r:id="rId24"/>
    <sheet name="17-2.체육시설(신고등록)" sheetId="25" r:id="rId25"/>
    <sheet name="18.청소년수련시설" sheetId="26" r:id="rId26"/>
    <sheet name="19.언론매체" sheetId="27" r:id="rId27"/>
    <sheet name="20.출판,인쇄" sheetId="28" r:id="rId28"/>
    <sheet name="Sheet1" sheetId="29" r:id="rId29"/>
  </sheets>
  <definedNames>
    <definedName name="_xlnm.Print_Titles" localSheetId="23">'17-1.체육시설(공공)'!$A:$A</definedName>
    <definedName name="_xlnm.Print_Titles" localSheetId="24">'17-2.체육시설(신고등록)'!$A:$A</definedName>
    <definedName name="_xlnm.Print_Titles" localSheetId="25">'18.청소년수련시설'!$A:$A</definedName>
    <definedName name="_xlnm.Print_Titles" localSheetId="26">'19.언론매체'!$A:$A</definedName>
    <definedName name="_xlnm.Print_Titles" localSheetId="27">'20.출판,인쇄'!$A:$A</definedName>
    <definedName name="_xlnm.Print_Titles" localSheetId="5">'4-1.중학교(국공립)'!$A:$B</definedName>
    <definedName name="_xlnm.Print_Titles" localSheetId="6">'4-2.중학교 (사립)'!$A:$B</definedName>
  </definedNames>
  <calcPr fullCalcOnLoad="1"/>
</workbook>
</file>

<file path=xl/comments10.xml><?xml version="1.0" encoding="utf-8"?>
<comments xmlns="http://schemas.openxmlformats.org/spreadsheetml/2006/main">
  <authors>
    <author>namgu</author>
  </authors>
  <commentList>
    <comment ref="C10" authorId="0">
      <text>
        <r>
          <rPr>
            <b/>
            <sz val="9"/>
            <rFont val="돋움"/>
            <family val="3"/>
          </rPr>
          <t>경상공업고등학교
대구여자상업고등학교
경북여자상업고등학교</t>
        </r>
      </text>
    </comment>
  </commentList>
</comments>
</file>

<file path=xl/comments11.xml><?xml version="1.0" encoding="utf-8"?>
<comments xmlns="http://schemas.openxmlformats.org/spreadsheetml/2006/main">
  <authors>
    <author>namgu</author>
  </authors>
  <commentList>
    <comment ref="C10" authorId="0">
      <text>
        <r>
          <rPr>
            <b/>
            <sz val="9"/>
            <rFont val="돋움"/>
            <family val="3"/>
          </rPr>
          <t>대구고등학교</t>
        </r>
      </text>
    </comment>
  </commentList>
</comments>
</file>

<file path=xl/comments12.xml><?xml version="1.0" encoding="utf-8"?>
<comments xmlns="http://schemas.openxmlformats.org/spreadsheetml/2006/main">
  <authors>
    <author>namgu</author>
  </authors>
  <commentList>
    <comment ref="C10" authorId="0">
      <text>
        <r>
          <rPr>
            <b/>
            <sz val="9"/>
            <rFont val="돋움"/>
            <family val="3"/>
          </rPr>
          <t>경일여자고등학교</t>
        </r>
      </text>
    </comment>
  </commentList>
</comments>
</file>

<file path=xl/comments15.xml><?xml version="1.0" encoding="utf-8"?>
<comments xmlns="http://schemas.openxmlformats.org/spreadsheetml/2006/main">
  <authors>
    <author>남구</author>
  </authors>
  <commentList>
    <comment ref="A17" authorId="0">
      <text>
        <r>
          <rPr>
            <b/>
            <sz val="9"/>
            <rFont val="돋움"/>
            <family val="3"/>
          </rPr>
          <t>루가캠퍼스
대명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동</t>
        </r>
        <r>
          <rPr>
            <b/>
            <sz val="9"/>
            <rFont val="Tahoma"/>
            <family val="2"/>
          </rPr>
          <t xml:space="preserve"> 3056-6</t>
        </r>
      </text>
    </comment>
  </commentList>
</comments>
</file>

<file path=xl/comments23.xml><?xml version="1.0" encoding="utf-8"?>
<comments xmlns="http://schemas.openxmlformats.org/spreadsheetml/2006/main">
  <authors>
    <author> </author>
    <author>user</author>
  </authors>
  <commentList>
    <comment ref="I11" authorId="0">
      <text>
        <r>
          <rPr>
            <sz val="8"/>
            <rFont val="굴림"/>
            <family val="3"/>
          </rPr>
          <t>대덕문화전당</t>
        </r>
      </text>
    </comment>
    <comment ref="K11" authorId="0">
      <text>
        <r>
          <rPr>
            <sz val="8"/>
            <rFont val="굴림"/>
            <family val="3"/>
          </rPr>
          <t>대구광역시 청소년문화의집</t>
        </r>
      </text>
    </comment>
    <comment ref="K6" authorId="0">
      <text>
        <r>
          <rPr>
            <b/>
            <sz val="9"/>
            <rFont val="굴림"/>
            <family val="3"/>
          </rPr>
          <t>20. 청소년수련시설 자료와 동일</t>
        </r>
      </text>
    </comment>
    <comment ref="J11" authorId="1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남구종합사회복지관</t>
        </r>
      </text>
    </comment>
    <comment ref="L11" authorId="1">
      <text>
        <r>
          <rPr>
            <b/>
            <sz val="9"/>
            <rFont val="돋움"/>
            <family val="3"/>
          </rPr>
          <t>남구문화원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남구</author>
  </authors>
  <commentList>
    <comment ref="D11" authorId="0">
      <text>
        <r>
          <rPr>
            <b/>
            <sz val="9"/>
            <rFont val="돋움"/>
            <family val="3"/>
          </rPr>
          <t>미래부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개로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확인</t>
        </r>
        <r>
          <rPr>
            <b/>
            <sz val="9"/>
            <rFont val="Tahoma"/>
            <family val="2"/>
          </rPr>
          <t xml:space="preserve"> 2014.12.4.
</t>
        </r>
      </text>
    </comment>
  </commentList>
</comments>
</file>

<file path=xl/comments28.xml><?xml version="1.0" encoding="utf-8"?>
<comments xmlns="http://schemas.openxmlformats.org/spreadsheetml/2006/main">
  <authors>
    <author>이경자</author>
    <author>남구</author>
  </authors>
  <commentList>
    <comment ref="B5" authorId="0">
      <text>
        <r>
          <rPr>
            <b/>
            <sz val="9"/>
            <rFont val="Tahoma"/>
            <family val="2"/>
          </rPr>
          <t>(J5811)</t>
        </r>
      </text>
    </comment>
    <comment ref="D5" authorId="0">
      <text>
        <r>
          <rPr>
            <b/>
            <sz val="9"/>
            <rFont val="돋움"/>
            <family val="3"/>
          </rPr>
          <t>(J5812)</t>
        </r>
      </text>
    </comment>
    <comment ref="F5" authorId="0">
      <text>
        <r>
          <rPr>
            <b/>
            <sz val="9"/>
            <rFont val="돋움"/>
            <family val="3"/>
          </rPr>
          <t>(J5920)</t>
        </r>
      </text>
    </comment>
    <comment ref="H5" authorId="0">
      <text>
        <r>
          <rPr>
            <b/>
            <sz val="9"/>
            <rFont val="돋움"/>
            <family val="3"/>
          </rPr>
          <t>(J5819)</t>
        </r>
      </text>
    </comment>
    <comment ref="J5" authorId="0">
      <text>
        <r>
          <rPr>
            <b/>
            <sz val="9"/>
            <rFont val="Tahoma"/>
            <family val="2"/>
          </rPr>
          <t>C1811</t>
        </r>
      </text>
    </comment>
    <comment ref="L5" authorId="0">
      <text>
        <r>
          <rPr>
            <b/>
            <sz val="9"/>
            <rFont val="Tahoma"/>
            <family val="2"/>
          </rPr>
          <t>C1812</t>
        </r>
      </text>
    </comment>
    <comment ref="N5" authorId="0">
      <text>
        <r>
          <rPr>
            <b/>
            <sz val="9"/>
            <rFont val="Tahoma"/>
            <family val="2"/>
          </rPr>
          <t>C182</t>
        </r>
      </text>
    </comment>
    <comment ref="O4" authorId="1">
      <text>
        <r>
          <rPr>
            <b/>
            <sz val="9"/>
            <rFont val="돋움"/>
            <family val="3"/>
          </rPr>
          <t>남구사업체조사보고서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대조</t>
        </r>
        <r>
          <rPr>
            <b/>
            <sz val="9"/>
            <rFont val="Tahoma"/>
            <family val="2"/>
          </rPr>
          <t xml:space="preserve"> </t>
        </r>
      </text>
    </comment>
  </commentList>
</comments>
</file>

<file path=xl/comments8.xml><?xml version="1.0" encoding="utf-8"?>
<comments xmlns="http://schemas.openxmlformats.org/spreadsheetml/2006/main">
  <authors>
    <author>namgu</author>
  </authors>
  <commentList>
    <comment ref="C14" authorId="0">
      <text>
        <r>
          <rPr>
            <b/>
            <sz val="9"/>
            <rFont val="돋움"/>
            <family val="3"/>
          </rPr>
          <t>협성고등학교
심인고등학교</t>
        </r>
      </text>
    </comment>
  </commentList>
</comments>
</file>

<file path=xl/comments9.xml><?xml version="1.0" encoding="utf-8"?>
<comments xmlns="http://schemas.openxmlformats.org/spreadsheetml/2006/main">
  <authors>
    <author>namgu</author>
  </authors>
  <commentList>
    <comment ref="C10" authorId="0">
      <text>
        <r>
          <rPr>
            <sz val="9"/>
            <rFont val="돋움"/>
            <family val="3"/>
          </rPr>
          <t>경북예술고등학교</t>
        </r>
      </text>
    </comment>
  </commentList>
</comments>
</file>

<file path=xl/sharedStrings.xml><?xml version="1.0" encoding="utf-8"?>
<sst xmlns="http://schemas.openxmlformats.org/spreadsheetml/2006/main" count="1089" uniqueCount="520">
  <si>
    <t xml:space="preserve"> </t>
  </si>
  <si>
    <t>계</t>
  </si>
  <si>
    <t>남</t>
  </si>
  <si>
    <t>여</t>
  </si>
  <si>
    <t>(국 공 립)</t>
  </si>
  <si>
    <t>(사    립)</t>
  </si>
  <si>
    <t>학  생  수</t>
  </si>
  <si>
    <t>단위:개,명</t>
  </si>
  <si>
    <t>재취원자수</t>
  </si>
  <si>
    <t>학급수</t>
  </si>
  <si>
    <t>자료:대구광역시 교육청</t>
  </si>
  <si>
    <t>단위:명,천㎡</t>
  </si>
  <si>
    <t>졸업자</t>
  </si>
  <si>
    <t>졸업자수</t>
  </si>
  <si>
    <t>진학자수</t>
  </si>
  <si>
    <t>원   아   수</t>
  </si>
  <si>
    <t>교   원   수</t>
  </si>
  <si>
    <t>사 무 직 원 수</t>
  </si>
  <si>
    <t>수  료  자  수</t>
  </si>
  <si>
    <t>학교수</t>
  </si>
  <si>
    <t>진학자</t>
  </si>
  <si>
    <t>입학자</t>
  </si>
  <si>
    <t>졸 업 자 현 황</t>
  </si>
  <si>
    <t>입학정원</t>
  </si>
  <si>
    <t>학급수</t>
  </si>
  <si>
    <t>지원자</t>
  </si>
  <si>
    <t>학과수</t>
  </si>
  <si>
    <t>취업자수</t>
  </si>
  <si>
    <t>입대자수</t>
  </si>
  <si>
    <t>입학자수</t>
  </si>
  <si>
    <t>사무직원수</t>
  </si>
  <si>
    <t>입 학    지원자수</t>
  </si>
  <si>
    <t>대학수</t>
  </si>
  <si>
    <t>졸업자수</t>
  </si>
  <si>
    <t>단위:명</t>
  </si>
  <si>
    <t>석  사</t>
  </si>
  <si>
    <t>박  사</t>
  </si>
  <si>
    <t>영남대학교 경영대학원</t>
  </si>
  <si>
    <t>영남대학교 행정대학원</t>
  </si>
  <si>
    <t>대구교육대학교 교육대학원</t>
  </si>
  <si>
    <t>방송통신고등학교</t>
  </si>
  <si>
    <t>단위:명,%</t>
  </si>
  <si>
    <t>취 학 율</t>
  </si>
  <si>
    <t>단위:개소,명</t>
  </si>
  <si>
    <t>단위:개</t>
  </si>
  <si>
    <t>총  계</t>
  </si>
  <si>
    <t>국  보</t>
  </si>
  <si>
    <t>보  물</t>
  </si>
  <si>
    <t>기념물</t>
  </si>
  <si>
    <t>조정장</t>
  </si>
  <si>
    <t>카누장</t>
  </si>
  <si>
    <t>빙상장</t>
  </si>
  <si>
    <t>승마장</t>
  </si>
  <si>
    <t>수영장</t>
  </si>
  <si>
    <t>체육도장</t>
  </si>
  <si>
    <t>계</t>
  </si>
  <si>
    <t>원 수</t>
  </si>
  <si>
    <t>단위 : 개, 명</t>
  </si>
  <si>
    <t>보    통     교 실 수</t>
  </si>
  <si>
    <t>여</t>
  </si>
  <si>
    <t>대학 원수</t>
  </si>
  <si>
    <t>학 과 수</t>
  </si>
  <si>
    <t>입학정원수</t>
  </si>
  <si>
    <t>석사과정학생수</t>
  </si>
  <si>
    <t>박사과정학생수</t>
  </si>
  <si>
    <t>교 원 수</t>
  </si>
  <si>
    <t>사무직원수</t>
  </si>
  <si>
    <t>졸업자 현황</t>
  </si>
  <si>
    <t>입 학 자 현 황</t>
  </si>
  <si>
    <t>석 사</t>
  </si>
  <si>
    <t>박 사</t>
  </si>
  <si>
    <t>석 사   과 정</t>
  </si>
  <si>
    <t>박 사   과 정</t>
  </si>
  <si>
    <t>석사과정</t>
  </si>
  <si>
    <t>박사과정</t>
  </si>
  <si>
    <t>교지
면적</t>
  </si>
  <si>
    <t>자료:각 대학원</t>
  </si>
  <si>
    <t>단위:개,명,천㎡</t>
  </si>
  <si>
    <t>보통
교실수</t>
  </si>
  <si>
    <t>학 교 수</t>
  </si>
  <si>
    <t>단위:개,명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</si>
  <si>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</si>
  <si>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</si>
  <si>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</si>
  <si>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</si>
  <si>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</si>
  <si>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</si>
  <si>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</si>
  <si>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</si>
  <si>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</si>
  <si>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</si>
  <si>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</si>
  <si>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</si>
  <si>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</si>
  <si>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구    분</t>
  </si>
  <si>
    <t>구    분</t>
  </si>
  <si>
    <t>구       분</t>
  </si>
  <si>
    <t>구   분</t>
  </si>
  <si>
    <t>7.  교  육  대  학  교</t>
  </si>
  <si>
    <t>도서관수</t>
  </si>
  <si>
    <t>좌석수</t>
  </si>
  <si>
    <t>단위:개소</t>
  </si>
  <si>
    <t>라 디 오</t>
  </si>
  <si>
    <t>일    간</t>
  </si>
  <si>
    <t>주    간</t>
  </si>
  <si>
    <t>서적출판업</t>
  </si>
  <si>
    <t>사업체수</t>
  </si>
  <si>
    <t>종사자수</t>
  </si>
  <si>
    <t>자료:대구광역시 남부교육청</t>
  </si>
  <si>
    <t>단  과    대학수</t>
  </si>
  <si>
    <t>학과
(학부)
수</t>
  </si>
  <si>
    <t xml:space="preserve">  입학자현황</t>
  </si>
  <si>
    <t>입학자수</t>
  </si>
  <si>
    <t>주1)2008년부터 수록</t>
  </si>
  <si>
    <t>-</t>
  </si>
  <si>
    <t xml:space="preserve"> 단위:개소</t>
  </si>
  <si>
    <t>연 별 및 구 군 별</t>
  </si>
  <si>
    <t>신        고       체         육         시         설</t>
  </si>
  <si>
    <t>요트장</t>
  </si>
  <si>
    <t>종    합
체육시설</t>
  </si>
  <si>
    <t>체력
단련장</t>
  </si>
  <si>
    <t>당구장</t>
  </si>
  <si>
    <t>썰매장</t>
  </si>
  <si>
    <t>무도장</t>
  </si>
  <si>
    <t>무도학원</t>
  </si>
  <si>
    <t>2 0 0 9</t>
  </si>
  <si>
    <t xml:space="preserve"> 2. 유   치   원    </t>
  </si>
  <si>
    <t xml:space="preserve"> 3.  초  등  학  교</t>
  </si>
  <si>
    <t>취  학  대  상  자</t>
  </si>
  <si>
    <t>취      학      자</t>
  </si>
  <si>
    <t>적령아동</t>
  </si>
  <si>
    <t xml:space="preserve"> 11.  적  령  아  동  취  학</t>
  </si>
  <si>
    <t xml:space="preserve"> 12. 사   설   학   원  및  독  서  실</t>
  </si>
  <si>
    <t>학교수</t>
  </si>
  <si>
    <t>졸업자 수</t>
  </si>
  <si>
    <t>건물    면적</t>
  </si>
  <si>
    <t>졸업자</t>
  </si>
  <si>
    <t>진학자</t>
  </si>
  <si>
    <t>2 0 1 0</t>
  </si>
  <si>
    <t>구    분</t>
  </si>
  <si>
    <t>지          정          문          화          재</t>
  </si>
  <si>
    <t>등  록
문화재</t>
  </si>
  <si>
    <t>국   가   지   정   문   화   재</t>
  </si>
  <si>
    <t>시  지  정  문  화  재</t>
  </si>
  <si>
    <t>문화재  자  료</t>
  </si>
  <si>
    <t>사적및    명  승</t>
  </si>
  <si>
    <t>천  연  기념물</t>
  </si>
  <si>
    <t>중    요    민속자료</t>
  </si>
  <si>
    <t xml:space="preserve">중요무형
문 화 재 </t>
  </si>
  <si>
    <t>유  형    문화재</t>
  </si>
  <si>
    <t>무  형  문화재</t>
  </si>
  <si>
    <t>주1):시 및 민간관리시설 포함</t>
  </si>
  <si>
    <t>2 0 1 0</t>
  </si>
  <si>
    <t>2 0 0 9</t>
  </si>
  <si>
    <t>합계</t>
  </si>
  <si>
    <t>오디오 출판 및 
원판 녹음업</t>
  </si>
  <si>
    <t>신문,잡지 및 
정기간행물 출판업</t>
  </si>
  <si>
    <t>기타 인쇄물 출판업</t>
  </si>
  <si>
    <t>인쇄업</t>
  </si>
  <si>
    <t>인쇄관련 산업</t>
  </si>
  <si>
    <t>기록매체 복제업</t>
  </si>
  <si>
    <t>자료 : 문화홍보과</t>
  </si>
  <si>
    <t xml:space="preserve"> １3.  공  공  도  서  관</t>
  </si>
  <si>
    <t>단위: 개,권,명,천원</t>
  </si>
  <si>
    <t>2 0 1 1</t>
  </si>
  <si>
    <t>단위:개,명,천㎡</t>
  </si>
  <si>
    <t>구     분</t>
  </si>
  <si>
    <t>학급수</t>
  </si>
  <si>
    <t>학  생  수</t>
  </si>
  <si>
    <t>교  원  수</t>
  </si>
  <si>
    <t>사무직원수</t>
  </si>
  <si>
    <t>졸 업 자 현 황</t>
  </si>
  <si>
    <t>입학자</t>
  </si>
  <si>
    <t>보통
교실수</t>
  </si>
  <si>
    <t>2 0 1 1</t>
  </si>
  <si>
    <t>자료:대구광역시 남부교육청</t>
  </si>
  <si>
    <t xml:space="preserve"> 4-1. 중 학 교 (국공립)</t>
  </si>
  <si>
    <t xml:space="preserve"> 4-2. 중 학 교 (사립)</t>
  </si>
  <si>
    <t xml:space="preserve">     가. 공공체육시설</t>
  </si>
  <si>
    <t xml:space="preserve">    나. 신고·등록 체육시설</t>
  </si>
  <si>
    <t>자료 : 문화홍보과</t>
  </si>
  <si>
    <t>자료:민원정보과 "사업체조사보고서"</t>
  </si>
  <si>
    <t>2 0 1 1</t>
  </si>
  <si>
    <t>교 실 수</t>
  </si>
  <si>
    <t>정규</t>
  </si>
  <si>
    <t>가대용</t>
  </si>
  <si>
    <t>2 0 1 2</t>
  </si>
  <si>
    <t>2 0 1 2</t>
  </si>
  <si>
    <t>학    생    수</t>
  </si>
  <si>
    <t>생</t>
  </si>
  <si>
    <t xml:space="preserve"> 원 수</t>
  </si>
  <si>
    <t>졸 업 자  현 황</t>
  </si>
  <si>
    <t xml:space="preserve"> 현 황</t>
  </si>
  <si>
    <t>입 학 자  현 황</t>
  </si>
  <si>
    <t>보 통
교실수</t>
  </si>
  <si>
    <t>진학자수</t>
  </si>
  <si>
    <t>자료:대구광역시교육청</t>
  </si>
  <si>
    <t>전  문  대  학</t>
  </si>
  <si>
    <t>교  육  대  학</t>
  </si>
  <si>
    <t>대   학   (교)</t>
  </si>
  <si>
    <t>대    학    원</t>
  </si>
  <si>
    <t>5. 고 등 학 교 현 황</t>
  </si>
  <si>
    <t>단위 : 개,명,천㎡</t>
  </si>
  <si>
    <t>구    분</t>
  </si>
  <si>
    <t>학  생  수</t>
  </si>
  <si>
    <t>교  원  수</t>
  </si>
  <si>
    <t>사 무 직 원 수</t>
  </si>
  <si>
    <t>졸 업 자 현 황</t>
  </si>
  <si>
    <t>입 학 자 현 황</t>
  </si>
  <si>
    <t>보통
교실수</t>
  </si>
  <si>
    <t>입학정원</t>
  </si>
  <si>
    <t>2 0 1 1</t>
  </si>
  <si>
    <t>자료 : 대구광역시교육청</t>
  </si>
  <si>
    <t>자료 : 대구광역시교육청</t>
  </si>
  <si>
    <t>단위 : 개, 명, 천㎡</t>
  </si>
  <si>
    <t>단위 : 개, 명, 천㎡</t>
  </si>
  <si>
    <t>학교수</t>
  </si>
  <si>
    <t>학급수</t>
  </si>
  <si>
    <t>학    생    수</t>
  </si>
  <si>
    <t>교   원   수</t>
  </si>
  <si>
    <t>졸 업 자  현 황</t>
  </si>
  <si>
    <t>입 학 자  현 황</t>
  </si>
  <si>
    <t>보 통
교실수</t>
  </si>
  <si>
    <t>졸업자수</t>
  </si>
  <si>
    <t>진학자수</t>
  </si>
  <si>
    <t>자료 : 대구광역시교육청</t>
  </si>
  <si>
    <t>졸업자현황</t>
  </si>
  <si>
    <t>입학자현황</t>
  </si>
  <si>
    <t>남</t>
  </si>
  <si>
    <t xml:space="preserve"> 5-1. 일반계고등학교 (사립)</t>
  </si>
  <si>
    <t xml:space="preserve"> 5-2. 특수목적고등학교(사립)</t>
  </si>
  <si>
    <t xml:space="preserve"> 5-3. 특성화고등학교(사립)</t>
  </si>
  <si>
    <t xml:space="preserve"> 5-4. 자율고등학교(국·공립)</t>
  </si>
  <si>
    <t xml:space="preserve"> 5-5. 자율고등학교(사립)</t>
  </si>
  <si>
    <t>영남대학교 환경보건대학원</t>
  </si>
  <si>
    <t>영남대학교 임상약학대학원</t>
  </si>
  <si>
    <t>영남대학교 스포츠과학대학원</t>
  </si>
  <si>
    <t>영남대학교 의학전문대학원</t>
  </si>
  <si>
    <t>유   치   원</t>
  </si>
  <si>
    <t>초 등 학 교</t>
  </si>
  <si>
    <t>중   학   교</t>
  </si>
  <si>
    <t>일반고등학교</t>
  </si>
  <si>
    <t>특수목적고등학교</t>
  </si>
  <si>
    <t>특성화고등학교</t>
  </si>
  <si>
    <t>자율고등학교</t>
  </si>
  <si>
    <t>기  타  학  교</t>
  </si>
  <si>
    <t>학급수</t>
  </si>
  <si>
    <t>학  생  수</t>
  </si>
  <si>
    <t>교  원  수</t>
  </si>
  <si>
    <t>사무직원수</t>
  </si>
  <si>
    <t>졸 업 자 현 황</t>
  </si>
  <si>
    <t>입학자</t>
  </si>
  <si>
    <t>보통
교실수</t>
  </si>
  <si>
    <t>2 0 1 1</t>
  </si>
  <si>
    <t>2 0 1 2</t>
  </si>
  <si>
    <t>구     분</t>
  </si>
  <si>
    <t>사  무  직  원  수</t>
  </si>
  <si>
    <t>졸업자 현황</t>
  </si>
  <si>
    <t>2 0 1 1</t>
  </si>
  <si>
    <t>2 0 1 2</t>
  </si>
  <si>
    <t xml:space="preserve"> 6. 전 문 대 학 현 황</t>
  </si>
  <si>
    <t xml:space="preserve"> 8. 대 학 (교)</t>
  </si>
  <si>
    <t xml:space="preserve"> 9. 대 학 원</t>
  </si>
  <si>
    <t xml:space="preserve"> 10. 기  타  학  교</t>
  </si>
  <si>
    <t>2 0 1 3</t>
  </si>
  <si>
    <t>(5)</t>
  </si>
  <si>
    <t>계명대학교 정책대학원</t>
  </si>
  <si>
    <t>대구대학교 산업행정대학원</t>
  </si>
  <si>
    <t>대구대학교 재활과학대학원</t>
  </si>
  <si>
    <t>사          설          학          원</t>
  </si>
  <si>
    <t>독  서  실</t>
  </si>
  <si>
    <t>학      원      수</t>
  </si>
  <si>
    <t>수 강 자 수</t>
  </si>
  <si>
    <t>강  사  수</t>
  </si>
  <si>
    <t>열람
좌석수</t>
  </si>
  <si>
    <t>독서실
수</t>
  </si>
  <si>
    <t>열람실수</t>
  </si>
  <si>
    <t>열  람
좌석수</t>
  </si>
  <si>
    <t>합계</t>
  </si>
  <si>
    <t>학교교과 교습학원</t>
  </si>
  <si>
    <t>평생직업 교육학원</t>
  </si>
  <si>
    <t>소계</t>
  </si>
  <si>
    <t>입시검정및 보습</t>
  </si>
  <si>
    <t>국제화</t>
  </si>
  <si>
    <t>예능</t>
  </si>
  <si>
    <t>특수
교육</t>
  </si>
  <si>
    <t>기타</t>
  </si>
  <si>
    <t>직업
기술</t>
  </si>
  <si>
    <t>인문
사회</t>
  </si>
  <si>
    <t>기예</t>
  </si>
  <si>
    <t>2 0 1 2</t>
  </si>
  <si>
    <t>공   연   시   설</t>
  </si>
  <si>
    <t xml:space="preserve">  전  시  실</t>
  </si>
  <si>
    <t>지 역 문 화 복 지 시 설</t>
  </si>
  <si>
    <t>기  타  시  설</t>
  </si>
  <si>
    <t>공공
공연장</t>
  </si>
  <si>
    <t>민간
공연장</t>
  </si>
  <si>
    <t>영화관</t>
  </si>
  <si>
    <t>청소년
수련시설</t>
  </si>
  <si>
    <t>문화원</t>
  </si>
  <si>
    <t>국악원</t>
  </si>
  <si>
    <t>전수회관</t>
  </si>
  <si>
    <t>스크린수</t>
  </si>
  <si>
    <t>공          공          체          육          시          설</t>
  </si>
  <si>
    <t>육상
경기장</t>
  </si>
  <si>
    <t>축구장</t>
  </si>
  <si>
    <t>하키장</t>
  </si>
  <si>
    <t>야구장</t>
  </si>
  <si>
    <t>싸이클
경기장</t>
  </si>
  <si>
    <t>테니스장</t>
  </si>
  <si>
    <t>씨름장</t>
  </si>
  <si>
    <r>
      <t xml:space="preserve">간이운동장
</t>
    </r>
    <r>
      <rPr>
        <sz val="10"/>
        <rFont val="바탕체"/>
        <family val="1"/>
      </rPr>
      <t>(동네
체육시설)</t>
    </r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</si>
  <si>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</si>
  <si>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</si>
  <si>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</si>
  <si>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</si>
  <si>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</si>
  <si>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</si>
  <si>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</si>
  <si>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</si>
  <si>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</si>
  <si>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</si>
  <si>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</si>
  <si>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</si>
  <si>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
체육관</t>
  </si>
  <si>
    <t>투기
체육관</t>
  </si>
  <si>
    <t>생활
체육관</t>
  </si>
  <si>
    <t>등 록 체 육 시 설</t>
  </si>
  <si>
    <t>골프장</t>
  </si>
  <si>
    <t>스키장</t>
  </si>
  <si>
    <t>자동차
경주장</t>
  </si>
  <si>
    <t>방         송         사</t>
  </si>
  <si>
    <t>신      문      사</t>
  </si>
  <si>
    <t>지상파방송</t>
  </si>
  <si>
    <t>케이블 TV</t>
  </si>
  <si>
    <t>인터넷신문</t>
  </si>
  <si>
    <t>2 0 1 3</t>
  </si>
  <si>
    <t>학교수</t>
  </si>
  <si>
    <t>2 0 1 3</t>
  </si>
  <si>
    <t>남</t>
  </si>
  <si>
    <t xml:space="preserve">특수학교 </t>
  </si>
  <si>
    <t>기 타</t>
  </si>
  <si>
    <t>단위:개소, 천㎡</t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</si>
  <si>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</si>
  <si>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</si>
  <si>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</si>
  <si>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</si>
  <si>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</si>
  <si>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</si>
  <si>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</si>
  <si>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r>
      <t>면 적</t>
    </r>
    <r>
      <rPr>
        <sz val="11"/>
        <rFont val="바탕체"/>
        <family val="1"/>
      </rPr>
      <t xml:space="preserve">
(부지)</t>
    </r>
  </si>
  <si>
    <t>면  적
(건물)</t>
  </si>
  <si>
    <t>면  적
(부지)</t>
  </si>
  <si>
    <t xml:space="preserve">  주:건물연면적</t>
  </si>
  <si>
    <t>2 0 1 2</t>
  </si>
  <si>
    <t>자료:대구시자료임</t>
  </si>
  <si>
    <t>(4)</t>
  </si>
  <si>
    <t>화  랑</t>
  </si>
  <si>
    <t>시민회관</t>
  </si>
  <si>
    <r>
      <t>교지
면적</t>
    </r>
    <r>
      <rPr>
        <vertAlign val="superscript"/>
        <sz val="11"/>
        <rFont val="바탕체"/>
        <family val="1"/>
      </rPr>
      <t>1)</t>
    </r>
  </si>
  <si>
    <r>
      <t>건물   면적</t>
    </r>
    <r>
      <rPr>
        <vertAlign val="superscript"/>
        <sz val="11"/>
        <rFont val="바탕체"/>
        <family val="1"/>
      </rPr>
      <t>2)</t>
    </r>
  </si>
  <si>
    <t xml:space="preserve">     1)대지와 체육장의 합계</t>
  </si>
  <si>
    <t xml:space="preserve">     2)보통 및 특별교실, 관리실, 기타의 합계</t>
  </si>
  <si>
    <t>단위:명,점</t>
  </si>
  <si>
    <t>연 별 및             박물관별</t>
  </si>
  <si>
    <t>입 장 자</t>
  </si>
  <si>
    <t xml:space="preserve">         소          장          품</t>
  </si>
  <si>
    <t>금  속</t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</si>
  <si>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</si>
  <si>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</si>
  <si>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</si>
  <si>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</si>
  <si>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</si>
  <si>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</si>
  <si>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</si>
  <si>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</si>
  <si>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</si>
  <si>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</si>
  <si>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</si>
  <si>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t xml:space="preserve">  주:2008년 부터 국립중앙박물관 ˝표준유물관리시스템˝에 따라 분류하였음</t>
  </si>
  <si>
    <t>14.  박     물     관</t>
  </si>
  <si>
    <t xml:space="preserve"> １5.  문     화     재</t>
  </si>
  <si>
    <t xml:space="preserve">  16.  문   화   공   간</t>
  </si>
  <si>
    <t>종합사회
복지관</t>
  </si>
  <si>
    <t>문화예술회관</t>
  </si>
  <si>
    <t xml:space="preserve"> 17-1.  체   육   시   설</t>
  </si>
  <si>
    <t xml:space="preserve"> 17-2.  체   육   시   설</t>
  </si>
  <si>
    <t>자료: 대구교육대학교</t>
  </si>
  <si>
    <r>
      <t>대학수</t>
    </r>
    <r>
      <rPr>
        <vertAlign val="superscript"/>
        <sz val="11"/>
        <color indexed="8"/>
        <rFont val="바탕체"/>
        <family val="1"/>
      </rPr>
      <t>1)</t>
    </r>
  </si>
  <si>
    <r>
      <t>학  생  수</t>
    </r>
    <r>
      <rPr>
        <vertAlign val="superscript"/>
        <sz val="11"/>
        <color indexed="8"/>
        <rFont val="바탕체"/>
        <family val="1"/>
      </rPr>
      <t>2)</t>
    </r>
  </si>
  <si>
    <r>
      <t>교  원  수</t>
    </r>
    <r>
      <rPr>
        <vertAlign val="superscript"/>
        <sz val="11"/>
        <color indexed="8"/>
        <rFont val="바탕체"/>
        <family val="1"/>
      </rPr>
      <t>3)</t>
    </r>
  </si>
  <si>
    <r>
      <t>사무직원수</t>
    </r>
    <r>
      <rPr>
        <vertAlign val="superscript"/>
        <sz val="11"/>
        <color indexed="8"/>
        <rFont val="바탕체"/>
        <family val="1"/>
      </rPr>
      <t>4)</t>
    </r>
  </si>
  <si>
    <r>
      <t>교지  면적</t>
    </r>
    <r>
      <rPr>
        <vertAlign val="superscript"/>
        <sz val="11"/>
        <color indexed="8"/>
        <rFont val="바탕체"/>
        <family val="1"/>
      </rPr>
      <t>5)</t>
    </r>
  </si>
  <si>
    <r>
      <t>건물  면적</t>
    </r>
    <r>
      <rPr>
        <vertAlign val="superscript"/>
        <sz val="11"/>
        <color indexed="8"/>
        <rFont val="바탕체"/>
        <family val="1"/>
      </rPr>
      <t>6)</t>
    </r>
  </si>
  <si>
    <t>(5)</t>
  </si>
  <si>
    <t>2 0 1 0</t>
  </si>
  <si>
    <t>2 0 1 1</t>
  </si>
  <si>
    <t>2 0 1 2</t>
  </si>
  <si>
    <t>2 0 1 3</t>
  </si>
  <si>
    <t>영남대학교</t>
  </si>
  <si>
    <t>계명대학교</t>
  </si>
  <si>
    <t>대구대학교</t>
  </si>
  <si>
    <t>대구가톨릭대학교</t>
  </si>
  <si>
    <t>자료:각 대학교</t>
  </si>
  <si>
    <t xml:space="preserve">     2)학생수는 재적학생수(재학생+휴학생)임</t>
  </si>
  <si>
    <t xml:space="preserve">     3)전임교원임</t>
  </si>
  <si>
    <t xml:space="preserve">     4)계약직 제외</t>
  </si>
  <si>
    <t xml:space="preserve">     5)대지와 체육장의 합계</t>
  </si>
  <si>
    <t>학과수</t>
  </si>
  <si>
    <r>
      <t>학  생  수</t>
    </r>
    <r>
      <rPr>
        <vertAlign val="superscript"/>
        <sz val="11"/>
        <color indexed="8"/>
        <rFont val="바탕체"/>
        <family val="1"/>
      </rPr>
      <t>1)</t>
    </r>
  </si>
  <si>
    <r>
      <t>교  원  수</t>
    </r>
    <r>
      <rPr>
        <vertAlign val="superscript"/>
        <sz val="11"/>
        <color indexed="8"/>
        <rFont val="바탕체"/>
        <family val="1"/>
      </rPr>
      <t>2)</t>
    </r>
  </si>
  <si>
    <r>
      <t>사무직원수</t>
    </r>
    <r>
      <rPr>
        <vertAlign val="superscript"/>
        <sz val="11"/>
        <color indexed="8"/>
        <rFont val="바탕체"/>
        <family val="1"/>
      </rPr>
      <t>3)</t>
    </r>
  </si>
  <si>
    <r>
      <t>졸업자현황</t>
    </r>
    <r>
      <rPr>
        <vertAlign val="superscript"/>
        <sz val="11"/>
        <color indexed="8"/>
        <rFont val="바탕체"/>
        <family val="1"/>
      </rPr>
      <t>4)</t>
    </r>
  </si>
  <si>
    <t>입학자현황</t>
  </si>
  <si>
    <r>
      <t>교 지  면 적</t>
    </r>
    <r>
      <rPr>
        <vertAlign val="superscript"/>
        <sz val="11"/>
        <color indexed="8"/>
        <rFont val="바탕체"/>
        <family val="1"/>
      </rPr>
      <t>5)</t>
    </r>
  </si>
  <si>
    <r>
      <t>건 물  면 적</t>
    </r>
    <r>
      <rPr>
        <vertAlign val="superscript"/>
        <sz val="11"/>
        <color indexed="8"/>
        <rFont val="바탕체"/>
        <family val="1"/>
      </rPr>
      <t>6)</t>
    </r>
  </si>
  <si>
    <t>졸업자수</t>
  </si>
  <si>
    <t>입학
지원자수</t>
  </si>
  <si>
    <t>2 0 1 0</t>
  </si>
  <si>
    <t>2 0 1 1</t>
  </si>
  <si>
    <t>2 0 1 2</t>
  </si>
  <si>
    <t>2 0 1 3</t>
  </si>
  <si>
    <t>자료:대구교육대학교</t>
  </si>
  <si>
    <t xml:space="preserve">     3)계약직 제외</t>
  </si>
  <si>
    <t xml:space="preserve">  학   생   수</t>
  </si>
  <si>
    <t xml:space="preserve">  교원수</t>
  </si>
  <si>
    <t>사무직원수</t>
  </si>
  <si>
    <t>졸  업  자  현  황</t>
  </si>
  <si>
    <t>입 학 자 현 황</t>
  </si>
  <si>
    <r>
      <t>교지
면적</t>
    </r>
    <r>
      <rPr>
        <vertAlign val="superscript"/>
        <sz val="11"/>
        <color indexed="8"/>
        <rFont val="바탕체"/>
        <family val="1"/>
      </rPr>
      <t>1)</t>
    </r>
  </si>
  <si>
    <r>
      <t>건물   면적</t>
    </r>
    <r>
      <rPr>
        <vertAlign val="superscript"/>
        <sz val="11"/>
        <color indexed="8"/>
        <rFont val="바탕체"/>
        <family val="1"/>
      </rPr>
      <t>2)</t>
    </r>
  </si>
  <si>
    <t>입 학    지원자수</t>
  </si>
  <si>
    <t>2 0 1 0</t>
  </si>
  <si>
    <t>2 0 1 1</t>
  </si>
  <si>
    <t>2 0 1 2</t>
  </si>
  <si>
    <t>2 0 1 3</t>
  </si>
  <si>
    <t>자료 : 영남이공대학교</t>
  </si>
  <si>
    <t xml:space="preserve">     1)대지와 체육장의 합계</t>
  </si>
  <si>
    <t xml:space="preserve">     2)보통 및 특별교실, 관리실, 기타의 합계</t>
  </si>
  <si>
    <t>자  료  수</t>
  </si>
  <si>
    <r>
      <t>직원수</t>
    </r>
    <r>
      <rPr>
        <vertAlign val="superscript"/>
        <sz val="11"/>
        <color indexed="8"/>
        <rFont val="바탕체"/>
        <family val="1"/>
      </rPr>
      <t>2)</t>
    </r>
  </si>
  <si>
    <r>
      <t>예  산</t>
    </r>
    <r>
      <rPr>
        <vertAlign val="superscript"/>
        <sz val="11"/>
        <color indexed="8"/>
        <rFont val="바탕체"/>
        <family val="1"/>
      </rPr>
      <t>3)</t>
    </r>
  </si>
  <si>
    <t xml:space="preserve">도  서 </t>
  </si>
  <si>
    <t>비도서</t>
  </si>
  <si>
    <t>연속간행물
(종)</t>
  </si>
  <si>
    <t>2 0 0 9</t>
  </si>
  <si>
    <t>2 0 1 0</t>
  </si>
  <si>
    <t>2 0 1 1</t>
  </si>
  <si>
    <t>2 0 1 2</t>
  </si>
  <si>
    <t>자료:국가도서관 통계시스템</t>
  </si>
  <si>
    <t xml:space="preserve">  주:1)패키지 포함</t>
  </si>
  <si>
    <t xml:space="preserve">     2)정원기준</t>
  </si>
  <si>
    <t xml:space="preserve">     3)인건비, 자료구입비, 기타운영비 합계</t>
  </si>
  <si>
    <r>
      <t>등록
미술관</t>
    </r>
    <r>
      <rPr>
        <vertAlign val="superscript"/>
        <sz val="11"/>
        <color indexed="8"/>
        <rFont val="바탕체"/>
        <family val="1"/>
      </rPr>
      <t>1)</t>
    </r>
  </si>
  <si>
    <t>자료:대구광역시교육청, 남부교육청,각 대학 및 대학원</t>
  </si>
  <si>
    <t xml:space="preserve">  주:학생수는 재적학생수(재학생+휴학생)임</t>
  </si>
  <si>
    <t xml:space="preserve">  주:1)학생수는 재적학생수(재학생+휴학생)임</t>
  </si>
  <si>
    <t xml:space="preserve">     2)전임교원임</t>
  </si>
  <si>
    <t xml:space="preserve">     4)졸업자현황은 당해 2월졸업자 + 전년도 8월졸업자</t>
  </si>
  <si>
    <t xml:space="preserve">     6)보통 및 특별교실, 관리실, 기타의 합계</t>
  </si>
  <si>
    <t xml:space="preserve">     교원수는 전임교원임</t>
  </si>
  <si>
    <t xml:space="preserve">     사무직원수는 계약직 제외</t>
  </si>
  <si>
    <t xml:space="preserve">     졸업자 현황은 각년도 6월1일 현재</t>
  </si>
  <si>
    <t xml:space="preserve">     5)대지와 체육장의 합계</t>
  </si>
  <si>
    <t xml:space="preserve">     6)기본시설, 지원시설, 연구시설 보유면적임</t>
  </si>
  <si>
    <t xml:space="preserve">  주:1)( )는 캠퍼스 현황으로 총계에 미포함, 졸업자현황은 각년도 6월1일현재</t>
  </si>
  <si>
    <t>강의실수</t>
  </si>
  <si>
    <t>18. 청  소  년  수  련  시  설</t>
  </si>
  <si>
    <t xml:space="preserve"> 19.  언   론   매   체</t>
  </si>
  <si>
    <t xml:space="preserve"> 20. 출판, 인쇄 및 기록매체업 현황(산업세분류별)</t>
  </si>
  <si>
    <t>통합과정</t>
  </si>
  <si>
    <t>지원자</t>
  </si>
  <si>
    <t>조기입학 신청자</t>
  </si>
  <si>
    <t xml:space="preserve"> </t>
  </si>
  <si>
    <t>유예  및  과령아</t>
  </si>
  <si>
    <t>민속    문화재</t>
  </si>
  <si>
    <t>골 프   연습장</t>
  </si>
  <si>
    <t>2 0 1 4</t>
  </si>
  <si>
    <t>2 0 1 4</t>
  </si>
  <si>
    <t>학생수</t>
  </si>
  <si>
    <t>학급(과)수</t>
  </si>
  <si>
    <t>교원1인당 학생수</t>
  </si>
  <si>
    <t xml:space="preserve"> ⅩⅣ. 교    육    및    문    화</t>
  </si>
  <si>
    <t xml:space="preserve"> １. 학  교  총  개  황</t>
  </si>
  <si>
    <t>교     직     원     수</t>
  </si>
  <si>
    <t>교  원  수</t>
  </si>
  <si>
    <t xml:space="preserve">     방송통신중학교는 달서구(남중학교부지)로 이동</t>
  </si>
  <si>
    <t>-</t>
  </si>
  <si>
    <t>(4)</t>
  </si>
  <si>
    <t xml:space="preserve">  주:1) ( )는 분교수이며 합계에 포함하지 않음</t>
  </si>
  <si>
    <t xml:space="preserve">     2) 보통교실수에 정규및 가 ·대용교실수가 포함됨</t>
  </si>
  <si>
    <t xml:space="preserve">     3) 2014. 4. 1 현재기준</t>
  </si>
  <si>
    <t xml:space="preserve">     4) 2014년부터 유치원 직원수에 무기계약직 등 미포함</t>
  </si>
  <si>
    <r>
      <t>사 무 직 원 수</t>
    </r>
    <r>
      <rPr>
        <vertAlign val="superscript"/>
        <sz val="11"/>
        <rFont val="바탕체"/>
        <family val="1"/>
      </rPr>
      <t>4)</t>
    </r>
  </si>
  <si>
    <t xml:space="preserve">  주:2014년부터 유치원 직원수에 무기계약직 등 미포함</t>
  </si>
  <si>
    <t>2 0 1 3</t>
  </si>
  <si>
    <t xml:space="preserve"> 주:  방송통신고등학교의 교원수, 사무직원수, 교지면적은 대구고등학교에 포함</t>
  </si>
  <si>
    <t>도서관방문자수</t>
  </si>
  <si>
    <r>
      <t>전자자료(종)</t>
    </r>
    <r>
      <rPr>
        <vertAlign val="superscript"/>
        <sz val="11"/>
        <color indexed="8"/>
        <rFont val="바탕체"/>
        <family val="1"/>
      </rPr>
      <t>1)</t>
    </r>
  </si>
  <si>
    <t>연간대출책수</t>
  </si>
  <si>
    <t>자료실  이용자수</t>
  </si>
  <si>
    <t>2 0 1 3</t>
  </si>
  <si>
    <t>2 0 1 4</t>
  </si>
  <si>
    <t>2 0 1 4</t>
  </si>
  <si>
    <t>2 0 1 2</t>
  </si>
  <si>
    <t>2 0 1 5</t>
  </si>
  <si>
    <t>2  0  1  0</t>
  </si>
  <si>
    <t>2  0  1  1</t>
  </si>
  <si>
    <t>2  0  1  2</t>
  </si>
  <si>
    <t>2  0  1  3</t>
  </si>
  <si>
    <t>2  0  1  4</t>
  </si>
  <si>
    <t>2  0  1  5</t>
  </si>
  <si>
    <t>2 0 1 5</t>
  </si>
  <si>
    <t>2 0 1 5</t>
  </si>
  <si>
    <t xml:space="preserve"> 2 0 1 4 </t>
  </si>
  <si>
    <t>2 0 1 4</t>
  </si>
  <si>
    <t>2 0 1 5</t>
  </si>
  <si>
    <t>…</t>
  </si>
  <si>
    <t>종합</t>
  </si>
  <si>
    <t>…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</si>
</sst>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0.00_ "/>
    <numFmt numFmtId="179" formatCode="#,##0.0"/>
    <numFmt numFmtId="180" formatCode="#,##0;\-#,##0;&quot;-&quot;;\ "/>
    <numFmt numFmtId="181" formatCode="0.0"/>
    <numFmt numFmtId="182" formatCode="_-* #,##0.0_-;\-* #,##0.0_-;_-* &quot;-&quot;_-;_-@_-"/>
    <numFmt numFmtId="183" formatCode="#,##0_);\(#,##0\)"/>
    <numFmt numFmtId="184" formatCode="#,##0.0\ ;"/>
    <numFmt numFmtId="185" formatCode="#,##0.0;\-#,##0.0;&quot;-&quot;;\ "/>
    <numFmt numFmtId="186" formatCode="0.0_ "/>
    <numFmt numFmtId="187" formatCode="#,###"/>
    <numFmt numFmtId="188" formatCode="\(\ #,###\ \)"/>
    <numFmt numFmtId="189" formatCode="0000"/>
    <numFmt numFmtId="190" formatCode="yyyy&quot;년&quot;\ m&quot;월&quot;\ d&quot;일&quot;"/>
    <numFmt numFmtId="191" formatCode="000"/>
    <numFmt numFmtId="192" formatCode="_ * #,##0_ ;_ * \-#,##0_ ;_ * &quot;-&quot;_ ;_ @_ "/>
    <numFmt numFmtId="193" formatCode="yy&quot;-&quot;m&quot;-&quot;d"/>
    <numFmt numFmtId="194" formatCode="&quot;만촌1동 &quot;@"/>
    <numFmt numFmtId="195" formatCode="#,##0;\-#,##0;&quot; &quot;;\ "/>
    <numFmt numFmtId="196" formatCode="_-* #,##0.0_-;\-* #,##0.0_-;_-* &quot;-&quot;?_-;_-@_-"/>
    <numFmt numFmtId="197" formatCode="_ * #,##0_ ;_ * \-#,##0_ ;_ * &quot; &quot;_ ;_ @_ "/>
    <numFmt numFmtId="198" formatCode="#,##0;[Red]#,##0"/>
    <numFmt numFmtId="199" formatCode="0_ "/>
    <numFmt numFmtId="200" formatCode="#,##0.0;[Red]#,##0.0"/>
    <numFmt numFmtId="201" formatCode="#,##0_);[Red]\(#,##0\)"/>
    <numFmt numFmtId="202" formatCode="\(\ \)"/>
    <numFmt numFmtId="203" formatCode="\(0\)"/>
    <numFmt numFmtId="204" formatCode="\-"/>
    <numFmt numFmtId="205" formatCode="[$-412]yyyy&quot;년&quot;\ m&quot;월&quot;\ d&quot;일&quot;\ dddd"/>
    <numFmt numFmtId="206" formatCode="_-* #,##0.00_-;\-* #,##0.00_-;_-* &quot;-&quot;_-;_-@_-"/>
    <numFmt numFmtId="207" formatCode="[$-412]AM/PM\ h:mm:ss"/>
    <numFmt numFmtId="208" formatCode="#,##0.00_ "/>
    <numFmt numFmtId="209" formatCode="0_);[Red]\(0\)"/>
    <numFmt numFmtId="210" formatCode="#,##0;\-#,##0;&quot; &quot;"/>
    <numFmt numFmtId="211" formatCode="_ * #,##0.00_ ;_ * \-#,##0.00_ ;_ * &quot; &quot;_ ;_ @_ "/>
    <numFmt numFmtId="212" formatCode="#,###,"/>
    <numFmt numFmtId="213" formatCode="#,##0;\-#,##0;&quot;-&quot;"/>
    <numFmt numFmtId="214" formatCode="000\-000"/>
    <numFmt numFmtId="215" formatCode="#,###.0,"/>
    <numFmt numFmtId="216" formatCode="#,##0.0_ "/>
    <numFmt numFmtId="217" formatCode="#,##0,"/>
    <numFmt numFmtId="218" formatCode="\(#,##0\);\(#,##0\)"/>
  </numFmts>
  <fonts count="54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i/>
      <sz val="11"/>
      <name val="바탕체"/>
      <family val="1"/>
    </font>
    <font>
      <sz val="12"/>
      <color indexed="10"/>
      <name val="바탕체"/>
      <family val="1"/>
    </font>
    <font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8"/>
      <name val="바탕체"/>
      <family val="1"/>
    </font>
    <font>
      <sz val="8"/>
      <name val="굴림"/>
      <family val="3"/>
    </font>
    <font>
      <b/>
      <sz val="9"/>
      <name val="굴림"/>
      <family val="3"/>
    </font>
    <font>
      <b/>
      <sz val="16"/>
      <name val="돋움"/>
      <family val="3"/>
    </font>
    <font>
      <vertAlign val="superscript"/>
      <sz val="11"/>
      <color indexed="8"/>
      <name val="바탕체"/>
      <family val="1"/>
    </font>
    <font>
      <sz val="9"/>
      <name val="Tahoma"/>
      <family val="2"/>
    </font>
    <font>
      <sz val="9"/>
      <name val="돋움"/>
      <family val="3"/>
    </font>
    <font>
      <b/>
      <sz val="10"/>
      <name val="바탕체"/>
      <family val="1"/>
    </font>
    <font>
      <i/>
      <sz val="11"/>
      <color indexed="8"/>
      <name val="바탕체"/>
      <family val="1"/>
    </font>
    <font>
      <sz val="11"/>
      <color indexed="8"/>
      <name val="돋움"/>
      <family val="3"/>
    </font>
    <font>
      <sz val="10"/>
      <color indexed="8"/>
      <name val="바탕체"/>
      <family val="1"/>
    </font>
    <font>
      <b/>
      <sz val="14"/>
      <color indexed="8"/>
      <name val="바탕체"/>
      <family val="1"/>
    </font>
    <font>
      <sz val="9"/>
      <color indexed="8"/>
      <name val="바탕체"/>
      <family val="1"/>
    </font>
    <font>
      <sz val="11"/>
      <color theme="1"/>
      <name val="바탕체"/>
      <family val="1"/>
    </font>
    <font>
      <i/>
      <sz val="11"/>
      <color theme="1"/>
      <name val="바탕체"/>
      <family val="1"/>
    </font>
    <font>
      <sz val="11"/>
      <color theme="1"/>
      <name val="돋움"/>
      <family val="3"/>
    </font>
    <font>
      <sz val="10"/>
      <color theme="1"/>
      <name val="바탕체"/>
      <family val="1"/>
    </font>
    <font>
      <b/>
      <sz val="14"/>
      <color theme="1"/>
      <name val="바탕체"/>
      <family val="1"/>
    </font>
    <font>
      <sz val="9"/>
      <color theme="1"/>
      <name val="바탕체"/>
      <family val="1"/>
    </font>
    <font>
      <sz val="11"/>
      <color rgb="FFFF0000"/>
      <name val="돋움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180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180" fontId="4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4" fillId="0" borderId="0" xfId="5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203" fontId="0" fillId="0" borderId="0" xfId="0" applyNumberFormat="1" applyFont="1" applyAlignment="1">
      <alignment horizontal="left"/>
    </xf>
    <xf numFmtId="177" fontId="4" fillId="0" borderId="0" xfId="70" applyNumberFormat="1" applyFont="1" applyFill="1">
      <alignment/>
      <protection/>
    </xf>
    <xf numFmtId="0" fontId="4" fillId="0" borderId="0" xfId="70" applyFont="1" applyFill="1" applyAlignment="1">
      <alignment horizontal="left"/>
      <protection/>
    </xf>
    <xf numFmtId="0" fontId="4" fillId="0" borderId="0" xfId="70" applyFont="1" applyFill="1">
      <alignment/>
      <protection/>
    </xf>
    <xf numFmtId="0" fontId="4" fillId="0" borderId="0" xfId="70" applyFont="1" applyFill="1" applyAlignment="1">
      <alignment horizontal="left" vertical="center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0" xfId="70" applyFont="1" applyFill="1" applyAlignment="1">
      <alignment vertical="center" wrapText="1"/>
      <protection/>
    </xf>
    <xf numFmtId="0" fontId="0" fillId="0" borderId="0" xfId="70" applyFill="1">
      <alignment/>
      <protection/>
    </xf>
    <xf numFmtId="41" fontId="4" fillId="0" borderId="0" xfId="70" applyNumberFormat="1" applyFont="1" applyFill="1" applyBorder="1" applyAlignment="1">
      <alignment horizontal="center" vertical="center"/>
      <protection/>
    </xf>
    <xf numFmtId="41" fontId="4" fillId="0" borderId="0" xfId="70" applyNumberFormat="1" applyFont="1" applyFill="1" applyBorder="1" applyAlignment="1">
      <alignment vertical="center"/>
      <protection/>
    </xf>
    <xf numFmtId="177" fontId="4" fillId="0" borderId="0" xfId="70" applyNumberFormat="1" applyFont="1" applyFill="1" applyAlignment="1">
      <alignment vertical="center"/>
      <protection/>
    </xf>
    <xf numFmtId="0" fontId="4" fillId="0" borderId="0" xfId="70" applyFont="1" applyFill="1" applyAlignment="1">
      <alignment vertical="center"/>
      <protection/>
    </xf>
    <xf numFmtId="0" fontId="7" fillId="0" borderId="0" xfId="70" applyFont="1" applyFill="1" applyAlignment="1">
      <alignment vertical="center"/>
      <protection/>
    </xf>
    <xf numFmtId="0" fontId="0" fillId="0" borderId="0" xfId="70" applyFont="1" applyFill="1">
      <alignment/>
      <protection/>
    </xf>
    <xf numFmtId="3" fontId="4" fillId="0" borderId="0" xfId="71" applyNumberFormat="1" applyFont="1" applyFill="1" applyAlignment="1">
      <alignment horizontal="center" vertical="center"/>
      <protection/>
    </xf>
    <xf numFmtId="0" fontId="7" fillId="0" borderId="0" xfId="71" applyFont="1" applyFill="1" applyAlignment="1">
      <alignment horizontal="left" vertical="center"/>
      <protection/>
    </xf>
    <xf numFmtId="3" fontId="4" fillId="0" borderId="12" xfId="71" applyNumberFormat="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vertical="center"/>
      <protection/>
    </xf>
    <xf numFmtId="0" fontId="4" fillId="0" borderId="0" xfId="71" applyFont="1" applyFill="1" applyAlignment="1">
      <alignment horizontal="left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left"/>
      <protection/>
    </xf>
    <xf numFmtId="0" fontId="0" fillId="0" borderId="0" xfId="71" applyFill="1">
      <alignment/>
      <protection/>
    </xf>
    <xf numFmtId="195" fontId="4" fillId="0" borderId="0" xfId="71" applyNumberFormat="1" applyFont="1" applyFill="1" applyBorder="1" applyAlignment="1">
      <alignment vertical="center"/>
      <protection/>
    </xf>
    <xf numFmtId="180" fontId="4" fillId="0" borderId="0" xfId="71" applyNumberFormat="1" applyFont="1" applyFill="1" applyBorder="1" applyAlignment="1">
      <alignment horizontal="right" vertical="center"/>
      <protection/>
    </xf>
    <xf numFmtId="3" fontId="4" fillId="0" borderId="0" xfId="71" applyNumberFormat="1" applyFont="1" applyFill="1" applyBorder="1" applyAlignment="1">
      <alignment vertical="center"/>
      <protection/>
    </xf>
    <xf numFmtId="0" fontId="7" fillId="0" borderId="0" xfId="71" applyFont="1" applyFill="1" applyAlignment="1">
      <alignment horizontal="center" vertical="center"/>
      <protection/>
    </xf>
    <xf numFmtId="0" fontId="4" fillId="0" borderId="0" xfId="71" applyFont="1" applyFill="1" applyBorder="1" applyAlignment="1">
      <alignment vertical="center"/>
      <protection/>
    </xf>
    <xf numFmtId="0" fontId="4" fillId="0" borderId="0" xfId="71" applyFont="1" applyFill="1">
      <alignment/>
      <protection/>
    </xf>
    <xf numFmtId="0" fontId="4" fillId="0" borderId="0" xfId="71" applyFont="1" applyFill="1" applyAlignment="1" quotePrefix="1">
      <alignment horizontal="center"/>
      <protection/>
    </xf>
    <xf numFmtId="3" fontId="4" fillId="0" borderId="0" xfId="71" applyNumberFormat="1" applyFont="1" applyFill="1" applyAlignment="1">
      <alignment horizontal="left" vertical="center"/>
      <protection/>
    </xf>
    <xf numFmtId="3" fontId="4" fillId="0" borderId="0" xfId="71" applyNumberFormat="1" applyFont="1" applyFill="1" applyAlignment="1">
      <alignment horizontal="right" vertical="center"/>
      <protection/>
    </xf>
    <xf numFmtId="3" fontId="4" fillId="0" borderId="0" xfId="71" applyNumberFormat="1" applyFont="1" applyFill="1" applyAlignment="1">
      <alignment vertical="center"/>
      <protection/>
    </xf>
    <xf numFmtId="41" fontId="4" fillId="0" borderId="0" xfId="71" applyNumberFormat="1" applyFont="1" applyFill="1" applyBorder="1" applyAlignment="1">
      <alignment vertical="center"/>
      <protection/>
    </xf>
    <xf numFmtId="177" fontId="2" fillId="0" borderId="0" xfId="71" applyNumberFormat="1" applyFont="1" applyFill="1">
      <alignment/>
      <protection/>
    </xf>
    <xf numFmtId="0" fontId="2" fillId="0" borderId="0" xfId="71" applyFont="1" applyFill="1">
      <alignment/>
      <protection/>
    </xf>
    <xf numFmtId="180" fontId="4" fillId="0" borderId="0" xfId="71" applyNumberFormat="1" applyFont="1" applyFill="1" applyAlignment="1">
      <alignment vertical="center"/>
      <protection/>
    </xf>
    <xf numFmtId="177" fontId="4" fillId="0" borderId="0" xfId="71" applyNumberFormat="1" applyFont="1" applyFill="1">
      <alignment/>
      <protection/>
    </xf>
    <xf numFmtId="0" fontId="0" fillId="0" borderId="0" xfId="71" applyFont="1" applyFill="1">
      <alignment/>
      <protection/>
    </xf>
    <xf numFmtId="41" fontId="0" fillId="0" borderId="0" xfId="71" applyNumberFormat="1" applyFont="1" applyFill="1">
      <alignment/>
      <protection/>
    </xf>
    <xf numFmtId="177" fontId="4" fillId="0" borderId="0" xfId="71" applyNumberFormat="1" applyFont="1" applyFill="1" applyAlignment="1">
      <alignment vertical="center"/>
      <protection/>
    </xf>
    <xf numFmtId="0" fontId="4" fillId="0" borderId="0" xfId="70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0" fontId="0" fillId="0" borderId="0" xfId="71" applyFill="1" applyBorder="1">
      <alignment/>
      <protection/>
    </xf>
    <xf numFmtId="180" fontId="4" fillId="0" borderId="0" xfId="71" applyNumberFormat="1" applyFont="1" applyFill="1" applyBorder="1" applyAlignment="1">
      <alignment vertical="center"/>
      <protection/>
    </xf>
    <xf numFmtId="41" fontId="4" fillId="0" borderId="0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0" fontId="33" fillId="0" borderId="14" xfId="70" applyFont="1" applyFill="1" applyBorder="1" applyAlignment="1">
      <alignment horizontal="center" vertical="center" wrapText="1"/>
      <protection/>
    </xf>
    <xf numFmtId="0" fontId="33" fillId="0" borderId="0" xfId="70" applyFont="1" applyFill="1" applyAlignment="1">
      <alignment vertical="center" wrapText="1"/>
      <protection/>
    </xf>
    <xf numFmtId="41" fontId="33" fillId="0" borderId="0" xfId="51" applyNumberFormat="1" applyFont="1" applyFill="1" applyBorder="1" applyAlignment="1">
      <alignment vertical="center" wrapText="1"/>
    </xf>
    <xf numFmtId="41" fontId="33" fillId="0" borderId="0" xfId="51" applyNumberFormat="1" applyFont="1" applyFill="1" applyBorder="1" applyAlignment="1">
      <alignment horizontal="right" vertical="center" wrapText="1"/>
    </xf>
    <xf numFmtId="41" fontId="33" fillId="0" borderId="0" xfId="70" applyNumberFormat="1" applyFont="1" applyFill="1" applyBorder="1" applyAlignment="1">
      <alignment vertical="center"/>
      <protection/>
    </xf>
    <xf numFmtId="0" fontId="33" fillId="0" borderId="0" xfId="70" applyFont="1" applyFill="1" applyBorder="1" applyAlignment="1">
      <alignment vertical="center"/>
      <protection/>
    </xf>
    <xf numFmtId="41" fontId="4" fillId="0" borderId="0" xfId="51" applyFont="1" applyFill="1" applyBorder="1" applyAlignment="1">
      <alignment vertical="center"/>
    </xf>
    <xf numFmtId="41" fontId="4" fillId="0" borderId="0" xfId="51" applyFont="1" applyFill="1" applyBorder="1" applyAlignment="1">
      <alignment horizontal="right" vertical="center"/>
    </xf>
    <xf numFmtId="206" fontId="4" fillId="0" borderId="0" xfId="51" applyNumberFormat="1" applyFont="1" applyFill="1" applyBorder="1" applyAlignment="1">
      <alignment horizontal="right" vertical="center"/>
    </xf>
    <xf numFmtId="41" fontId="4" fillId="0" borderId="0" xfId="51" applyNumberFormat="1" applyFont="1" applyAlignment="1">
      <alignment horizontal="center" vertical="center"/>
    </xf>
    <xf numFmtId="41" fontId="4" fillId="0" borderId="0" xfId="5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33" fillId="0" borderId="0" xfId="70" applyNumberFormat="1" applyFont="1" applyFill="1" applyBorder="1" applyAlignment="1">
      <alignment horizontal="right" vertical="center"/>
      <protection/>
    </xf>
    <xf numFmtId="41" fontId="33" fillId="0" borderId="0" xfId="70" applyNumberFormat="1" applyFont="1" applyFill="1" applyBorder="1" applyAlignment="1">
      <alignment horizontal="center" vertical="center"/>
      <protection/>
    </xf>
    <xf numFmtId="41" fontId="33" fillId="0" borderId="14" xfId="51" applyFont="1" applyBorder="1" applyAlignment="1">
      <alignment horizontal="center" vertical="center"/>
    </xf>
    <xf numFmtId="41" fontId="33" fillId="0" borderId="0" xfId="51" applyFont="1" applyAlignment="1">
      <alignment horizontal="center" vertical="center"/>
    </xf>
    <xf numFmtId="41" fontId="33" fillId="0" borderId="16" xfId="51" applyFont="1" applyBorder="1" applyAlignment="1">
      <alignment horizontal="center" vertical="center"/>
    </xf>
    <xf numFmtId="0" fontId="4" fillId="0" borderId="0" xfId="70" applyFont="1" applyFill="1" applyBorder="1" applyAlignment="1">
      <alignment horizontal="left" vertical="center"/>
      <protection/>
    </xf>
    <xf numFmtId="0" fontId="7" fillId="0" borderId="0" xfId="70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0" fontId="4" fillId="0" borderId="0" xfId="71" applyFont="1" applyFill="1" applyBorder="1" applyAlignment="1">
      <alignment horizontal="left"/>
      <protection/>
    </xf>
    <xf numFmtId="185" fontId="4" fillId="0" borderId="0" xfId="0" applyNumberFormat="1" applyFont="1" applyFill="1" applyBorder="1" applyAlignment="1">
      <alignment vertical="center"/>
    </xf>
    <xf numFmtId="197" fontId="4" fillId="0" borderId="0" xfId="0" applyNumberFormat="1" applyFont="1" applyFill="1" applyAlignment="1">
      <alignment vertical="center"/>
    </xf>
    <xf numFmtId="180" fontId="4" fillId="0" borderId="0" xfId="71" applyNumberFormat="1" applyFont="1" applyFill="1">
      <alignment/>
      <protection/>
    </xf>
    <xf numFmtId="3" fontId="4" fillId="0" borderId="17" xfId="71" applyNumberFormat="1" applyFont="1" applyFill="1" applyBorder="1" applyAlignment="1">
      <alignment vertical="center"/>
      <protection/>
    </xf>
    <xf numFmtId="177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1" fontId="4" fillId="0" borderId="0" xfId="51" applyNumberFormat="1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4" fillId="0" borderId="18" xfId="0" applyNumberFormat="1" applyFont="1" applyFill="1" applyBorder="1" applyAlignment="1">
      <alignment vertical="center"/>
    </xf>
    <xf numFmtId="0" fontId="4" fillId="0" borderId="13" xfId="71" applyFont="1" applyFill="1" applyBorder="1" applyAlignment="1">
      <alignment horizontal="center" vertical="center"/>
      <protection/>
    </xf>
    <xf numFmtId="41" fontId="4" fillId="0" borderId="17" xfId="71" applyNumberFormat="1" applyFont="1" applyFill="1" applyBorder="1" applyAlignment="1">
      <alignment vertical="center"/>
      <protection/>
    </xf>
    <xf numFmtId="41" fontId="4" fillId="0" borderId="19" xfId="51" applyFont="1" applyFill="1" applyBorder="1" applyAlignment="1">
      <alignment vertical="center"/>
    </xf>
    <xf numFmtId="41" fontId="4" fillId="0" borderId="19" xfId="51" applyFont="1" applyFill="1" applyBorder="1" applyAlignment="1">
      <alignment horizontal="right" vertical="center"/>
    </xf>
    <xf numFmtId="197" fontId="4" fillId="0" borderId="17" xfId="51" applyNumberFormat="1" applyFont="1" applyFill="1" applyBorder="1" applyAlignment="1">
      <alignment vertical="center"/>
    </xf>
    <xf numFmtId="197" fontId="4" fillId="0" borderId="0" xfId="51" applyNumberFormat="1" applyFont="1" applyFill="1" applyBorder="1" applyAlignment="1">
      <alignment vertical="center"/>
    </xf>
    <xf numFmtId="208" fontId="4" fillId="0" borderId="0" xfId="51" applyNumberFormat="1" applyFont="1" applyFill="1" applyBorder="1" applyAlignment="1">
      <alignment horizontal="right" vertical="center"/>
    </xf>
    <xf numFmtId="211" fontId="4" fillId="0" borderId="0" xfId="51" applyNumberFormat="1" applyFont="1" applyFill="1" applyBorder="1" applyAlignment="1">
      <alignment vertical="center"/>
    </xf>
    <xf numFmtId="177" fontId="4" fillId="0" borderId="0" xfId="71" applyNumberFormat="1" applyFont="1" applyFill="1" applyBorder="1">
      <alignment/>
      <protection/>
    </xf>
    <xf numFmtId="41" fontId="4" fillId="0" borderId="0" xfId="51" applyNumberFormat="1" applyFont="1" applyFill="1" applyBorder="1" applyAlignment="1">
      <alignment vertical="center" wrapText="1"/>
    </xf>
    <xf numFmtId="41" fontId="4" fillId="0" borderId="0" xfId="51" applyNumberFormat="1" applyFont="1" applyFill="1" applyBorder="1" applyAlignment="1">
      <alignment horizontal="left" vertical="center" wrapText="1"/>
    </xf>
    <xf numFmtId="0" fontId="4" fillId="0" borderId="17" xfId="70" applyFont="1" applyFill="1" applyBorder="1" applyAlignment="1">
      <alignment horizontal="center" vertical="center"/>
      <protection/>
    </xf>
    <xf numFmtId="41" fontId="4" fillId="0" borderId="19" xfId="71" applyNumberFormat="1" applyFont="1" applyFill="1" applyBorder="1" applyAlignment="1">
      <alignment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7" xfId="71" applyFont="1" applyFill="1" applyBorder="1" applyAlignment="1">
      <alignment horizontal="left" vertical="center"/>
      <protection/>
    </xf>
    <xf numFmtId="3" fontId="4" fillId="0" borderId="15" xfId="71" applyNumberFormat="1" applyFont="1" applyFill="1" applyBorder="1" applyAlignment="1">
      <alignment horizontal="center" vertical="center"/>
      <protection/>
    </xf>
    <xf numFmtId="3" fontId="4" fillId="0" borderId="0" xfId="71" applyNumberFormat="1" applyFont="1" applyFill="1" applyBorder="1" applyAlignment="1">
      <alignment horizontal="center" vertical="center"/>
      <protection/>
    </xf>
    <xf numFmtId="41" fontId="4" fillId="0" borderId="0" xfId="51" applyNumberFormat="1" applyFont="1" applyFill="1" applyAlignment="1">
      <alignment vertical="center"/>
    </xf>
    <xf numFmtId="41" fontId="4" fillId="0" borderId="18" xfId="51" applyNumberFormat="1" applyFont="1" applyFill="1" applyBorder="1" applyAlignment="1">
      <alignment vertical="center"/>
    </xf>
    <xf numFmtId="41" fontId="4" fillId="0" borderId="18" xfId="51" applyNumberFormat="1" applyFont="1" applyFill="1" applyBorder="1" applyAlignment="1">
      <alignment horizontal="right" vertical="center"/>
    </xf>
    <xf numFmtId="0" fontId="33" fillId="0" borderId="0" xfId="7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4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0" fontId="4" fillId="0" borderId="17" xfId="71" applyFont="1" applyFill="1" applyBorder="1" applyAlignment="1">
      <alignment horizontal="left"/>
      <protection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41" fontId="46" fillId="0" borderId="0" xfId="0" applyNumberFormat="1" applyFont="1" applyFill="1" applyBorder="1" applyAlignment="1">
      <alignment horizontal="right" vertical="center"/>
    </xf>
    <xf numFmtId="41" fontId="46" fillId="0" borderId="0" xfId="0" applyNumberFormat="1" applyFont="1" applyFill="1" applyBorder="1" applyAlignment="1">
      <alignment vertical="center"/>
    </xf>
    <xf numFmtId="41" fontId="46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203" fontId="4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203" fontId="48" fillId="0" borderId="0" xfId="0" applyNumberFormat="1" applyFont="1" applyAlignment="1">
      <alignment horizontal="left"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1" fontId="46" fillId="0" borderId="14" xfId="0" applyNumberFormat="1" applyFont="1" applyFill="1" applyBorder="1" applyAlignment="1">
      <alignment horizontal="center" vertical="center"/>
    </xf>
    <xf numFmtId="180" fontId="46" fillId="0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41" fontId="48" fillId="0" borderId="0" xfId="0" applyNumberFormat="1" applyFont="1" applyFill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left"/>
    </xf>
    <xf numFmtId="0" fontId="46" fillId="0" borderId="0" xfId="0" applyNumberFormat="1" applyFont="1" applyFill="1" applyAlignment="1">
      <alignment horizontal="left" vertical="center"/>
    </xf>
    <xf numFmtId="0" fontId="46" fillId="0" borderId="15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3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 horizontal="left"/>
    </xf>
    <xf numFmtId="41" fontId="46" fillId="0" borderId="16" xfId="0" applyNumberFormat="1" applyFont="1" applyFill="1" applyBorder="1" applyAlignment="1">
      <alignment horizontal="center" vertical="center"/>
    </xf>
    <xf numFmtId="177" fontId="48" fillId="0" borderId="0" xfId="0" applyNumberFormat="1" applyFont="1" applyFill="1" applyAlignment="1">
      <alignment/>
    </xf>
    <xf numFmtId="0" fontId="50" fillId="0" borderId="0" xfId="72" applyFont="1" applyFill="1">
      <alignment/>
      <protection/>
    </xf>
    <xf numFmtId="0" fontId="46" fillId="0" borderId="0" xfId="72" applyFont="1" applyFill="1">
      <alignment/>
      <protection/>
    </xf>
    <xf numFmtId="0" fontId="49" fillId="0" borderId="0" xfId="72" applyFont="1" applyFill="1" applyAlignment="1">
      <alignment horizontal="left" vertical="center"/>
      <protection/>
    </xf>
    <xf numFmtId="0" fontId="49" fillId="0" borderId="0" xfId="72" applyFont="1" applyFill="1">
      <alignment/>
      <protection/>
    </xf>
    <xf numFmtId="0" fontId="49" fillId="0" borderId="0" xfId="72" applyFont="1" applyFill="1" applyAlignment="1">
      <alignment horizontal="left"/>
      <protection/>
    </xf>
    <xf numFmtId="0" fontId="49" fillId="0" borderId="13" xfId="72" applyFont="1" applyFill="1" applyBorder="1" applyAlignment="1">
      <alignment horizontal="center" vertical="center"/>
      <protection/>
    </xf>
    <xf numFmtId="0" fontId="49" fillId="24" borderId="13" xfId="72" applyFont="1" applyFill="1" applyBorder="1" applyAlignment="1">
      <alignment horizontal="center" vertical="center"/>
      <protection/>
    </xf>
    <xf numFmtId="0" fontId="49" fillId="0" borderId="14" xfId="72" applyFont="1" applyFill="1" applyBorder="1" applyAlignment="1">
      <alignment horizontal="center" vertical="center"/>
      <protection/>
    </xf>
    <xf numFmtId="41" fontId="49" fillId="0" borderId="0" xfId="72" applyNumberFormat="1" applyFont="1" applyFill="1" applyAlignment="1">
      <alignment vertical="center"/>
      <protection/>
    </xf>
    <xf numFmtId="195" fontId="49" fillId="0" borderId="0" xfId="72" applyNumberFormat="1" applyFont="1" applyFill="1" applyAlignment="1">
      <alignment vertical="center"/>
      <protection/>
    </xf>
    <xf numFmtId="0" fontId="49" fillId="0" borderId="0" xfId="72" applyFont="1" applyFill="1" applyAlignment="1">
      <alignment vertical="center"/>
      <protection/>
    </xf>
    <xf numFmtId="209" fontId="49" fillId="0" borderId="0" xfId="72" applyNumberFormat="1" applyFont="1" applyFill="1" applyAlignment="1">
      <alignment horizontal="right" vertical="center"/>
      <protection/>
    </xf>
    <xf numFmtId="0" fontId="49" fillId="0" borderId="14" xfId="72" applyFont="1" applyFill="1" applyBorder="1" applyAlignment="1">
      <alignment vertical="center"/>
      <protection/>
    </xf>
    <xf numFmtId="185" fontId="49" fillId="0" borderId="0" xfId="72" applyNumberFormat="1" applyFont="1" applyFill="1" applyBorder="1" applyAlignment="1">
      <alignment vertical="center"/>
      <protection/>
    </xf>
    <xf numFmtId="180" fontId="49" fillId="0" borderId="0" xfId="72" applyNumberFormat="1" applyFont="1" applyFill="1" applyBorder="1" applyAlignment="1">
      <alignment vertical="center"/>
      <protection/>
    </xf>
    <xf numFmtId="0" fontId="49" fillId="0" borderId="14" xfId="72" applyFont="1" applyFill="1" applyBorder="1" applyAlignment="1">
      <alignment horizontal="left" vertical="center"/>
      <protection/>
    </xf>
    <xf numFmtId="0" fontId="49" fillId="0" borderId="16" xfId="72" applyFont="1" applyFill="1" applyBorder="1" applyAlignment="1">
      <alignment horizontal="left" vertical="center"/>
      <protection/>
    </xf>
    <xf numFmtId="41" fontId="49" fillId="0" borderId="18" xfId="72" applyNumberFormat="1" applyFont="1" applyFill="1" applyBorder="1" applyAlignment="1">
      <alignment horizontal="right" vertical="center"/>
      <protection/>
    </xf>
    <xf numFmtId="0" fontId="49" fillId="0" borderId="0" xfId="72" applyFont="1" applyFill="1" applyAlignment="1">
      <alignment/>
      <protection/>
    </xf>
    <xf numFmtId="42" fontId="49" fillId="0" borderId="0" xfId="68" applyFont="1" applyFill="1" applyAlignment="1">
      <alignment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42" fontId="51" fillId="0" borderId="0" xfId="68" applyFont="1" applyFill="1" applyAlignment="1">
      <alignment vertical="center"/>
    </xf>
    <xf numFmtId="0" fontId="51" fillId="0" borderId="0" xfId="0" applyFont="1" applyFill="1" applyAlignment="1">
      <alignment/>
    </xf>
    <xf numFmtId="0" fontId="48" fillId="0" borderId="0" xfId="72" applyFont="1" applyFill="1" applyAlignment="1">
      <alignment vertical="center"/>
      <protection/>
    </xf>
    <xf numFmtId="0" fontId="48" fillId="0" borderId="0" xfId="72" applyFont="1" applyFill="1">
      <alignment/>
      <protection/>
    </xf>
    <xf numFmtId="0" fontId="50" fillId="0" borderId="0" xfId="0" applyFont="1" applyFill="1" applyAlignment="1">
      <alignment horizontal="left"/>
    </xf>
    <xf numFmtId="177" fontId="46" fillId="0" borderId="0" xfId="0" applyNumberFormat="1" applyFont="1" applyFill="1" applyAlignment="1">
      <alignment vertical="center"/>
    </xf>
    <xf numFmtId="177" fontId="46" fillId="0" borderId="21" xfId="0" applyNumberFormat="1" applyFont="1" applyFill="1" applyBorder="1" applyAlignment="1">
      <alignment horizontal="center" vertical="center"/>
    </xf>
    <xf numFmtId="177" fontId="46" fillId="0" borderId="14" xfId="0" applyNumberFormat="1" applyFont="1" applyFill="1" applyBorder="1" applyAlignment="1">
      <alignment horizontal="center" vertical="center"/>
    </xf>
    <xf numFmtId="177" fontId="46" fillId="0" borderId="16" xfId="0" applyNumberFormat="1" applyFont="1" applyFill="1" applyBorder="1" applyAlignment="1">
      <alignment horizontal="center" vertical="center"/>
    </xf>
    <xf numFmtId="180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77" fontId="49" fillId="0" borderId="0" xfId="0" applyNumberFormat="1" applyFont="1" applyFill="1" applyAlignment="1">
      <alignment/>
    </xf>
    <xf numFmtId="180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vertical="center"/>
    </xf>
    <xf numFmtId="0" fontId="46" fillId="0" borderId="2" xfId="0" applyFont="1" applyFill="1" applyBorder="1" applyAlignment="1">
      <alignment vertical="center"/>
    </xf>
    <xf numFmtId="41" fontId="46" fillId="0" borderId="0" xfId="0" applyNumberFormat="1" applyFont="1" applyFill="1" applyAlignment="1">
      <alignment/>
    </xf>
    <xf numFmtId="0" fontId="48" fillId="0" borderId="0" xfId="70" applyFont="1" applyFill="1">
      <alignment/>
      <protection/>
    </xf>
    <xf numFmtId="177" fontId="46" fillId="0" borderId="0" xfId="70" applyNumberFormat="1" applyFont="1" applyFill="1">
      <alignment/>
      <protection/>
    </xf>
    <xf numFmtId="0" fontId="46" fillId="0" borderId="0" xfId="70" applyFont="1" applyFill="1">
      <alignment/>
      <protection/>
    </xf>
    <xf numFmtId="177" fontId="46" fillId="0" borderId="0" xfId="70" applyNumberFormat="1" applyFont="1" applyFill="1" applyAlignment="1">
      <alignment horizontal="left"/>
      <protection/>
    </xf>
    <xf numFmtId="0" fontId="46" fillId="0" borderId="0" xfId="70" applyFont="1" applyFill="1" applyAlignment="1">
      <alignment horizontal="left" vertical="center"/>
      <protection/>
    </xf>
    <xf numFmtId="0" fontId="46" fillId="0" borderId="22" xfId="0" applyFont="1" applyFill="1" applyBorder="1" applyAlignment="1">
      <alignment vertical="center"/>
    </xf>
    <xf numFmtId="41" fontId="46" fillId="0" borderId="0" xfId="70" applyNumberFormat="1" applyFont="1" applyFill="1" applyBorder="1" applyAlignment="1">
      <alignment vertical="center"/>
      <protection/>
    </xf>
    <xf numFmtId="41" fontId="46" fillId="0" borderId="0" xfId="51" applyNumberFormat="1" applyFont="1" applyFill="1" applyBorder="1" applyAlignment="1">
      <alignment horizontal="right" vertical="center"/>
    </xf>
    <xf numFmtId="41" fontId="46" fillId="0" borderId="0" xfId="70" applyNumberFormat="1" applyFont="1" applyFill="1" applyBorder="1" applyAlignment="1">
      <alignment horizontal="right" vertical="center"/>
      <protection/>
    </xf>
    <xf numFmtId="0" fontId="46" fillId="0" borderId="0" xfId="70" applyFont="1" applyFill="1" applyBorder="1">
      <alignment/>
      <protection/>
    </xf>
    <xf numFmtId="0" fontId="48" fillId="0" borderId="0" xfId="70" applyFont="1" applyFill="1" applyAlignment="1">
      <alignment horizontal="left"/>
      <protection/>
    </xf>
    <xf numFmtId="0" fontId="46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33" fillId="0" borderId="16" xfId="70" applyFont="1" applyFill="1" applyBorder="1" applyAlignment="1">
      <alignment horizontal="center" vertical="center"/>
      <protection/>
    </xf>
    <xf numFmtId="177" fontId="2" fillId="0" borderId="14" xfId="0" applyNumberFormat="1" applyFont="1" applyFill="1" applyBorder="1" applyAlignment="1">
      <alignment vertical="center"/>
    </xf>
    <xf numFmtId="41" fontId="4" fillId="0" borderId="18" xfId="51" applyFont="1" applyFill="1" applyBorder="1" applyAlignment="1">
      <alignment vertical="center"/>
    </xf>
    <xf numFmtId="41" fontId="33" fillId="0" borderId="0" xfId="51" applyFont="1" applyFill="1" applyAlignment="1">
      <alignment horizontal="center" vertical="center"/>
    </xf>
    <xf numFmtId="41" fontId="33" fillId="0" borderId="0" xfId="51" applyFont="1" applyFill="1" applyBorder="1" applyAlignment="1">
      <alignment horizontal="center" vertical="center"/>
    </xf>
    <xf numFmtId="41" fontId="33" fillId="0" borderId="18" xfId="5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41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7" fontId="46" fillId="0" borderId="0" xfId="0" applyNumberFormat="1" applyFont="1" applyFill="1" applyBorder="1" applyAlignment="1">
      <alignment horizontal="center" vertical="center"/>
    </xf>
    <xf numFmtId="0" fontId="4" fillId="0" borderId="14" xfId="71" applyFont="1" applyFill="1" applyBorder="1" applyAlignment="1">
      <alignment horizontal="center" vertical="center"/>
      <protection/>
    </xf>
    <xf numFmtId="195" fontId="4" fillId="0" borderId="0" xfId="0" applyNumberFormat="1" applyFont="1" applyFill="1" applyBorder="1" applyAlignment="1">
      <alignment vertical="center"/>
    </xf>
    <xf numFmtId="41" fontId="4" fillId="0" borderId="18" xfId="5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41" fontId="46" fillId="0" borderId="18" xfId="51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0" fontId="4" fillId="0" borderId="0" xfId="51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17" xfId="69" applyNumberFormat="1" applyFont="1" applyFill="1" applyBorder="1" applyAlignment="1">
      <alignment vertical="center"/>
      <protection/>
    </xf>
    <xf numFmtId="177" fontId="4" fillId="0" borderId="18" xfId="71" applyNumberFormat="1" applyFont="1" applyFill="1" applyBorder="1" applyAlignment="1">
      <alignment horizontal="center" vertical="center"/>
      <protection/>
    </xf>
    <xf numFmtId="41" fontId="4" fillId="0" borderId="2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4" xfId="51" applyFont="1" applyFill="1" applyBorder="1" applyAlignment="1">
      <alignment vertical="center"/>
    </xf>
    <xf numFmtId="41" fontId="46" fillId="0" borderId="14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21" xfId="71" applyNumberFormat="1" applyFont="1" applyFill="1" applyBorder="1" applyAlignment="1">
      <alignment vertical="center"/>
      <protection/>
    </xf>
    <xf numFmtId="41" fontId="4" fillId="0" borderId="14" xfId="71" applyNumberFormat="1" applyFont="1" applyFill="1" applyBorder="1" applyAlignment="1">
      <alignment vertical="center"/>
      <protection/>
    </xf>
    <xf numFmtId="41" fontId="4" fillId="0" borderId="21" xfId="51" applyFont="1" applyFill="1" applyBorder="1" applyAlignment="1">
      <alignment vertical="center"/>
    </xf>
    <xf numFmtId="41" fontId="4" fillId="0" borderId="16" xfId="5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horizontal="right" vertical="center"/>
    </xf>
    <xf numFmtId="41" fontId="4" fillId="0" borderId="16" xfId="51" applyNumberFormat="1" applyFont="1" applyFill="1" applyBorder="1" applyAlignment="1">
      <alignment horizontal="right" vertical="center"/>
    </xf>
    <xf numFmtId="41" fontId="46" fillId="0" borderId="21" xfId="0" applyNumberFormat="1" applyFont="1" applyFill="1" applyBorder="1" applyAlignment="1">
      <alignment vertical="center"/>
    </xf>
    <xf numFmtId="41" fontId="46" fillId="0" borderId="14" xfId="0" applyNumberFormat="1" applyFont="1" applyFill="1" applyBorder="1" applyAlignment="1">
      <alignment horizontal="right" vertical="center"/>
    </xf>
    <xf numFmtId="41" fontId="4" fillId="0" borderId="21" xfId="50" applyFont="1" applyFill="1" applyBorder="1" applyAlignment="1">
      <alignment vertical="center"/>
    </xf>
    <xf numFmtId="41" fontId="4" fillId="0" borderId="14" xfId="50" applyFont="1" applyFill="1" applyBorder="1" applyAlignment="1">
      <alignment vertical="center"/>
    </xf>
    <xf numFmtId="41" fontId="49" fillId="0" borderId="21" xfId="72" applyNumberFormat="1" applyFont="1" applyFill="1" applyBorder="1" applyAlignment="1">
      <alignment vertical="center"/>
      <protection/>
    </xf>
    <xf numFmtId="209" fontId="49" fillId="0" borderId="14" xfId="72" applyNumberFormat="1" applyFont="1" applyFill="1" applyBorder="1" applyAlignment="1">
      <alignment horizontal="right" vertical="center"/>
      <protection/>
    </xf>
    <xf numFmtId="41" fontId="49" fillId="0" borderId="14" xfId="72" applyNumberFormat="1" applyFont="1" applyFill="1" applyBorder="1" applyAlignment="1">
      <alignment vertical="center"/>
      <protection/>
    </xf>
    <xf numFmtId="41" fontId="49" fillId="0" borderId="16" xfId="72" applyNumberFormat="1" applyFont="1" applyFill="1" applyBorder="1" applyAlignment="1">
      <alignment horizontal="right" vertical="center"/>
      <protection/>
    </xf>
    <xf numFmtId="0" fontId="49" fillId="24" borderId="12" xfId="72" applyFont="1" applyFill="1" applyBorder="1" applyAlignment="1">
      <alignment horizontal="center" vertical="center"/>
      <protection/>
    </xf>
    <xf numFmtId="41" fontId="4" fillId="0" borderId="21" xfId="51" applyNumberFormat="1" applyFont="1" applyFill="1" applyBorder="1" applyAlignment="1">
      <alignment vertical="center"/>
    </xf>
    <xf numFmtId="197" fontId="4" fillId="0" borderId="14" xfId="51" applyNumberFormat="1" applyFont="1" applyFill="1" applyBorder="1" applyAlignment="1">
      <alignment vertical="center"/>
    </xf>
    <xf numFmtId="41" fontId="33" fillId="0" borderId="21" xfId="51" applyNumberFormat="1" applyFont="1" applyFill="1" applyBorder="1" applyAlignment="1">
      <alignment vertical="center" wrapText="1"/>
    </xf>
    <xf numFmtId="41" fontId="33" fillId="0" borderId="14" xfId="51" applyNumberFormat="1" applyFont="1" applyFill="1" applyBorder="1" applyAlignment="1">
      <alignment vertical="center" wrapText="1"/>
    </xf>
    <xf numFmtId="41" fontId="33" fillId="0" borderId="14" xfId="51" applyFont="1" applyFill="1" applyBorder="1" applyAlignment="1">
      <alignment horizontal="center" vertical="center"/>
    </xf>
    <xf numFmtId="41" fontId="33" fillId="0" borderId="16" xfId="51" applyFont="1" applyFill="1" applyBorder="1" applyAlignment="1">
      <alignment horizontal="center" vertical="center"/>
    </xf>
    <xf numFmtId="41" fontId="4" fillId="0" borderId="21" xfId="70" applyNumberFormat="1" applyFont="1" applyFill="1" applyBorder="1" applyAlignment="1">
      <alignment horizontal="center" vertical="center"/>
      <protection/>
    </xf>
    <xf numFmtId="41" fontId="33" fillId="0" borderId="14" xfId="70" applyNumberFormat="1" applyFont="1" applyFill="1" applyBorder="1" applyAlignment="1">
      <alignment horizontal="center" vertical="center"/>
      <protection/>
    </xf>
    <xf numFmtId="41" fontId="5" fillId="0" borderId="0" xfId="72" applyNumberFormat="1" applyFont="1" applyFill="1" applyAlignment="1">
      <alignment vertical="center"/>
      <protection/>
    </xf>
    <xf numFmtId="0" fontId="50" fillId="0" borderId="0" xfId="0" applyFont="1" applyFill="1" applyAlignment="1">
      <alignment/>
    </xf>
    <xf numFmtId="0" fontId="46" fillId="0" borderId="14" xfId="70" applyFont="1" applyFill="1" applyBorder="1" applyAlignment="1">
      <alignment horizontal="center" vertical="center"/>
      <protection/>
    </xf>
    <xf numFmtId="41" fontId="46" fillId="0" borderId="18" xfId="70" applyNumberFormat="1" applyFont="1" applyFill="1" applyBorder="1" applyAlignment="1">
      <alignment vertical="center"/>
      <protection/>
    </xf>
    <xf numFmtId="41" fontId="46" fillId="0" borderId="18" xfId="70" applyNumberFormat="1" applyFont="1" applyFill="1" applyBorder="1" applyAlignment="1">
      <alignment horizontal="right" vertical="center"/>
      <protection/>
    </xf>
    <xf numFmtId="41" fontId="33" fillId="0" borderId="24" xfId="51" applyNumberFormat="1" applyFont="1" applyFill="1" applyBorder="1" applyAlignment="1">
      <alignment vertical="center" wrapText="1"/>
    </xf>
    <xf numFmtId="41" fontId="33" fillId="0" borderId="23" xfId="51" applyNumberFormat="1" applyFont="1" applyFill="1" applyBorder="1" applyAlignment="1">
      <alignment vertical="center" wrapText="1"/>
    </xf>
    <xf numFmtId="41" fontId="33" fillId="0" borderId="23" xfId="51" applyFont="1" applyFill="1" applyBorder="1" applyAlignment="1">
      <alignment horizontal="center" vertical="center"/>
    </xf>
    <xf numFmtId="41" fontId="4" fillId="0" borderId="23" xfId="51" applyFont="1" applyFill="1" applyBorder="1" applyAlignment="1">
      <alignment horizontal="center" vertical="center"/>
    </xf>
    <xf numFmtId="41" fontId="33" fillId="0" borderId="15" xfId="51" applyFont="1" applyFill="1" applyBorder="1" applyAlignment="1">
      <alignment horizontal="center" vertical="center"/>
    </xf>
    <xf numFmtId="41" fontId="4" fillId="0" borderId="14" xfId="51" applyFont="1" applyFill="1" applyBorder="1" applyAlignment="1">
      <alignment horizontal="center" vertical="center"/>
    </xf>
    <xf numFmtId="41" fontId="49" fillId="0" borderId="25" xfId="72" applyNumberFormat="1" applyFont="1" applyFill="1" applyBorder="1" applyAlignment="1">
      <alignment vertical="center"/>
      <protection/>
    </xf>
    <xf numFmtId="41" fontId="5" fillId="0" borderId="21" xfId="72" applyNumberFormat="1" applyFont="1" applyFill="1" applyBorder="1" applyAlignment="1">
      <alignment vertical="center"/>
      <protection/>
    </xf>
    <xf numFmtId="209" fontId="49" fillId="0" borderId="17" xfId="72" applyNumberFormat="1" applyFont="1" applyFill="1" applyBorder="1" applyAlignment="1">
      <alignment horizontal="right" vertical="center"/>
      <protection/>
    </xf>
    <xf numFmtId="209" fontId="5" fillId="0" borderId="14" xfId="72" applyNumberFormat="1" applyFont="1" applyFill="1" applyBorder="1" applyAlignment="1">
      <alignment horizontal="right" vertical="center"/>
      <protection/>
    </xf>
    <xf numFmtId="41" fontId="49" fillId="0" borderId="17" xfId="72" applyNumberFormat="1" applyFont="1" applyFill="1" applyBorder="1" applyAlignment="1">
      <alignment vertical="center"/>
      <protection/>
    </xf>
    <xf numFmtId="41" fontId="49" fillId="0" borderId="17" xfId="51" applyFont="1" applyFill="1" applyBorder="1" applyAlignment="1">
      <alignment horizontal="right" vertical="center"/>
    </xf>
    <xf numFmtId="41" fontId="49" fillId="0" borderId="22" xfId="72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left"/>
    </xf>
    <xf numFmtId="41" fontId="4" fillId="0" borderId="17" xfId="51" applyFont="1" applyFill="1" applyBorder="1" applyAlignment="1">
      <alignment vertical="center"/>
    </xf>
    <xf numFmtId="0" fontId="4" fillId="0" borderId="16" xfId="71" applyFont="1" applyFill="1" applyBorder="1" applyAlignment="1">
      <alignment horizontal="center" vertical="center"/>
      <protection/>
    </xf>
    <xf numFmtId="0" fontId="46" fillId="0" borderId="18" xfId="70" applyFont="1" applyFill="1" applyBorder="1" applyAlignment="1">
      <alignment horizontal="right"/>
      <protection/>
    </xf>
    <xf numFmtId="41" fontId="46" fillId="0" borderId="0" xfId="50" applyFont="1" applyFill="1" applyBorder="1" applyAlignment="1">
      <alignment horizontal="center" vertical="center"/>
    </xf>
    <xf numFmtId="41" fontId="46" fillId="0" borderId="14" xfId="50" applyFont="1" applyFill="1" applyBorder="1" applyAlignment="1">
      <alignment horizontal="center" vertical="center"/>
    </xf>
    <xf numFmtId="41" fontId="4" fillId="0" borderId="0" xfId="50" applyFont="1" applyFill="1" applyBorder="1" applyAlignment="1">
      <alignment horizontal="center" vertical="center"/>
    </xf>
    <xf numFmtId="41" fontId="4" fillId="0" borderId="14" xfId="50" applyFont="1" applyFill="1" applyBorder="1" applyAlignment="1">
      <alignment horizontal="center" vertical="center"/>
    </xf>
    <xf numFmtId="41" fontId="4" fillId="0" borderId="18" xfId="50" applyFont="1" applyFill="1" applyBorder="1" applyAlignment="1">
      <alignment horizontal="center" vertical="center"/>
    </xf>
    <xf numFmtId="41" fontId="4" fillId="0" borderId="16" xfId="50" applyFont="1" applyFill="1" applyBorder="1" applyAlignment="1">
      <alignment horizontal="center" vertical="center"/>
    </xf>
    <xf numFmtId="41" fontId="46" fillId="0" borderId="0" xfId="50" applyFont="1" applyFill="1" applyBorder="1" applyAlignment="1">
      <alignment vertical="center"/>
    </xf>
    <xf numFmtId="41" fontId="46" fillId="0" borderId="14" xfId="50" applyFont="1" applyFill="1" applyBorder="1" applyAlignment="1">
      <alignment vertical="center"/>
    </xf>
    <xf numFmtId="41" fontId="46" fillId="0" borderId="0" xfId="50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vertical="center"/>
    </xf>
    <xf numFmtId="41" fontId="4" fillId="0" borderId="0" xfId="50" applyFont="1" applyFill="1" applyBorder="1" applyAlignment="1">
      <alignment horizontal="right" vertical="center"/>
    </xf>
    <xf numFmtId="41" fontId="4" fillId="0" borderId="18" xfId="50" applyFont="1" applyFill="1" applyBorder="1" applyAlignment="1">
      <alignment vertical="center"/>
    </xf>
    <xf numFmtId="41" fontId="4" fillId="0" borderId="16" xfId="50" applyFont="1" applyFill="1" applyBorder="1" applyAlignment="1">
      <alignment vertical="center"/>
    </xf>
    <xf numFmtId="41" fontId="4" fillId="0" borderId="18" xfId="50" applyFont="1" applyFill="1" applyBorder="1" applyAlignment="1">
      <alignment horizontal="right" vertical="center"/>
    </xf>
    <xf numFmtId="41" fontId="46" fillId="0" borderId="25" xfId="50" applyFont="1" applyFill="1" applyBorder="1" applyAlignment="1">
      <alignment vertical="center"/>
    </xf>
    <xf numFmtId="41" fontId="46" fillId="0" borderId="21" xfId="50" applyFont="1" applyFill="1" applyBorder="1" applyAlignment="1">
      <alignment vertical="center"/>
    </xf>
    <xf numFmtId="41" fontId="46" fillId="0" borderId="17" xfId="50" applyFont="1" applyFill="1" applyBorder="1" applyAlignment="1">
      <alignment vertical="center"/>
    </xf>
    <xf numFmtId="41" fontId="46" fillId="0" borderId="22" xfId="50" applyFont="1" applyFill="1" applyBorder="1" applyAlignment="1">
      <alignment vertical="center"/>
    </xf>
    <xf numFmtId="41" fontId="46" fillId="0" borderId="16" xfId="50" applyFont="1" applyFill="1" applyBorder="1" applyAlignment="1">
      <alignment vertical="center"/>
    </xf>
    <xf numFmtId="41" fontId="46" fillId="0" borderId="18" xfId="50" applyFont="1" applyFill="1" applyBorder="1" applyAlignment="1">
      <alignment vertical="center"/>
    </xf>
    <xf numFmtId="41" fontId="4" fillId="0" borderId="17" xfId="50" applyFont="1" applyFill="1" applyBorder="1" applyAlignment="1">
      <alignment vertical="center"/>
    </xf>
    <xf numFmtId="41" fontId="4" fillId="0" borderId="0" xfId="50" applyFont="1" applyFill="1" applyAlignment="1">
      <alignment horizontal="right" vertical="center"/>
    </xf>
    <xf numFmtId="41" fontId="4" fillId="0" borderId="14" xfId="5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22" xfId="50" applyFont="1" applyFill="1" applyBorder="1" applyAlignment="1">
      <alignment horizontal="right" vertical="center"/>
    </xf>
    <xf numFmtId="41" fontId="4" fillId="0" borderId="16" xfId="50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vertical="center" shrinkToFit="1"/>
    </xf>
    <xf numFmtId="41" fontId="4" fillId="0" borderId="14" xfId="50" applyFont="1" applyFill="1" applyBorder="1" applyAlignment="1">
      <alignment vertical="center" shrinkToFit="1"/>
    </xf>
    <xf numFmtId="41" fontId="4" fillId="0" borderId="18" xfId="50" applyFont="1" applyFill="1" applyBorder="1" applyAlignment="1">
      <alignment vertical="center" shrinkToFit="1"/>
    </xf>
    <xf numFmtId="41" fontId="4" fillId="0" borderId="16" xfId="50" applyFont="1" applyFill="1" applyBorder="1" applyAlignment="1">
      <alignment vertical="center" shrinkToFit="1"/>
    </xf>
    <xf numFmtId="41" fontId="4" fillId="0" borderId="25" xfId="50" applyFont="1" applyFill="1" applyBorder="1" applyAlignment="1">
      <alignment vertical="center"/>
    </xf>
    <xf numFmtId="41" fontId="4" fillId="0" borderId="19" xfId="50" applyFont="1" applyFill="1" applyBorder="1" applyAlignment="1">
      <alignment vertical="center"/>
    </xf>
    <xf numFmtId="41" fontId="0" fillId="0" borderId="0" xfId="50" applyFont="1" applyFill="1" applyAlignment="1">
      <alignment/>
    </xf>
    <xf numFmtId="41" fontId="4" fillId="0" borderId="19" xfId="51" applyNumberFormat="1" applyFont="1" applyFill="1" applyBorder="1" applyAlignment="1">
      <alignment horizontal="right" vertical="center"/>
    </xf>
    <xf numFmtId="41" fontId="4" fillId="0" borderId="22" xfId="50" applyFont="1" applyFill="1" applyBorder="1" applyAlignment="1">
      <alignment vertical="center"/>
    </xf>
    <xf numFmtId="3" fontId="4" fillId="0" borderId="18" xfId="71" applyNumberFormat="1" applyFont="1" applyFill="1" applyBorder="1" applyAlignment="1">
      <alignment horizontal="center" vertical="center"/>
      <protection/>
    </xf>
    <xf numFmtId="3" fontId="4" fillId="0" borderId="14" xfId="71" applyNumberFormat="1" applyFont="1" applyFill="1" applyBorder="1" applyAlignment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 wrapText="1"/>
    </xf>
    <xf numFmtId="0" fontId="49" fillId="0" borderId="12" xfId="72" applyFont="1" applyFill="1" applyBorder="1" applyAlignment="1">
      <alignment horizontal="center" vertical="center"/>
      <protection/>
    </xf>
    <xf numFmtId="177" fontId="46" fillId="0" borderId="15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41" fontId="4" fillId="0" borderId="0" xfId="50" applyFont="1" applyAlignment="1">
      <alignment horizontal="center" vertical="center"/>
    </xf>
    <xf numFmtId="41" fontId="4" fillId="0" borderId="0" xfId="50" applyFont="1" applyAlignment="1">
      <alignment horizontal="right" vertical="center"/>
    </xf>
    <xf numFmtId="41" fontId="4" fillId="0" borderId="0" xfId="50" applyFont="1" applyBorder="1" applyAlignment="1">
      <alignment horizontal="center" vertical="center"/>
    </xf>
    <xf numFmtId="41" fontId="4" fillId="0" borderId="18" xfId="50" applyFont="1" applyBorder="1" applyAlignment="1">
      <alignment horizontal="center" vertical="center"/>
    </xf>
    <xf numFmtId="41" fontId="4" fillId="0" borderId="18" xfId="50" applyFont="1" applyBorder="1" applyAlignment="1">
      <alignment horizontal="right" vertical="center"/>
    </xf>
    <xf numFmtId="0" fontId="4" fillId="0" borderId="22" xfId="70" applyFont="1" applyFill="1" applyBorder="1" applyAlignment="1">
      <alignment horizontal="center" vertical="center"/>
      <protection/>
    </xf>
    <xf numFmtId="177" fontId="4" fillId="0" borderId="14" xfId="71" applyNumberFormat="1" applyFont="1" applyFill="1" applyBorder="1" applyAlignment="1">
      <alignment horizontal="center" vertical="center"/>
      <protection/>
    </xf>
    <xf numFmtId="41" fontId="46" fillId="0" borderId="19" xfId="50" applyFont="1" applyFill="1" applyBorder="1" applyAlignment="1">
      <alignment vertical="center"/>
    </xf>
    <xf numFmtId="41" fontId="46" fillId="0" borderId="19" xfId="50" applyFont="1" applyFill="1" applyBorder="1" applyAlignment="1">
      <alignment horizontal="right" vertical="center"/>
    </xf>
    <xf numFmtId="0" fontId="46" fillId="0" borderId="16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33" fillId="0" borderId="14" xfId="70" applyFont="1" applyFill="1" applyBorder="1" applyAlignment="1">
      <alignment horizontal="center" vertical="center"/>
      <protection/>
    </xf>
    <xf numFmtId="41" fontId="4" fillId="0" borderId="22" xfId="0" applyNumberFormat="1" applyFont="1" applyFill="1" applyBorder="1" applyAlignment="1">
      <alignment horizontal="center" vertical="center"/>
    </xf>
    <xf numFmtId="176" fontId="46" fillId="0" borderId="17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41" fontId="46" fillId="0" borderId="18" xfId="50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9" fillId="0" borderId="17" xfId="50" applyFont="1" applyFill="1" applyBorder="1" applyAlignment="1">
      <alignment horizontal="right" vertical="center"/>
    </xf>
    <xf numFmtId="41" fontId="49" fillId="0" borderId="0" xfId="50" applyFont="1" applyFill="1" applyBorder="1" applyAlignment="1">
      <alignment horizontal="right" vertical="center"/>
    </xf>
    <xf numFmtId="41" fontId="49" fillId="0" borderId="14" xfId="5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41" fontId="5" fillId="0" borderId="0" xfId="50" applyFont="1" applyFill="1" applyBorder="1" applyAlignment="1">
      <alignment horizontal="left" vertical="center"/>
    </xf>
    <xf numFmtId="41" fontId="5" fillId="0" borderId="0" xfId="50" applyFont="1" applyFill="1" applyBorder="1" applyAlignment="1">
      <alignment vertical="center"/>
    </xf>
    <xf numFmtId="41" fontId="5" fillId="0" borderId="0" xfId="50" applyFont="1" applyFill="1" applyAlignment="1">
      <alignment vertical="center"/>
    </xf>
    <xf numFmtId="41" fontId="49" fillId="0" borderId="0" xfId="50" applyFont="1" applyFill="1" applyAlignment="1">
      <alignment horizontal="right" vertical="center"/>
    </xf>
    <xf numFmtId="41" fontId="5" fillId="0" borderId="14" xfId="50" applyFont="1" applyFill="1" applyBorder="1" applyAlignment="1">
      <alignment horizontal="left" vertical="center"/>
    </xf>
    <xf numFmtId="41" fontId="5" fillId="0" borderId="14" xfId="50" applyFont="1" applyFill="1" applyBorder="1" applyAlignment="1">
      <alignment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horizontal="right" vertical="center"/>
    </xf>
    <xf numFmtId="41" fontId="5" fillId="0" borderId="0" xfId="50" applyFont="1" applyBorder="1" applyAlignment="1">
      <alignment vertical="center"/>
    </xf>
    <xf numFmtId="41" fontId="49" fillId="0" borderId="0" xfId="50" applyFont="1" applyFill="1" applyAlignment="1">
      <alignment vertical="center"/>
    </xf>
    <xf numFmtId="41" fontId="49" fillId="0" borderId="14" xfId="5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41" fontId="5" fillId="0" borderId="0" xfId="5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217" fontId="4" fillId="0" borderId="0" xfId="51" applyNumberFormat="1" applyFont="1" applyFill="1" applyBorder="1" applyAlignment="1">
      <alignment vertical="center"/>
    </xf>
    <xf numFmtId="217" fontId="4" fillId="0" borderId="0" xfId="51" applyNumberFormat="1" applyFont="1" applyFill="1" applyBorder="1" applyAlignment="1">
      <alignment horizontal="right" vertical="center"/>
    </xf>
    <xf numFmtId="195" fontId="4" fillId="0" borderId="0" xfId="0" applyNumberFormat="1" applyFont="1" applyFill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180" fontId="46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218" fontId="5" fillId="0" borderId="18" xfId="50" applyNumberFormat="1" applyFont="1" applyFill="1" applyBorder="1" applyAlignment="1">
      <alignment horizontal="right" vertical="center"/>
    </xf>
    <xf numFmtId="41" fontId="5" fillId="0" borderId="18" xfId="50" applyFont="1" applyFill="1" applyBorder="1" applyAlignment="1">
      <alignment vertical="center"/>
    </xf>
    <xf numFmtId="41" fontId="5" fillId="0" borderId="18" xfId="50" applyFont="1" applyFill="1" applyBorder="1" applyAlignment="1">
      <alignment horizontal="left" vertical="center"/>
    </xf>
    <xf numFmtId="41" fontId="5" fillId="0" borderId="18" xfId="50" applyFont="1" applyFill="1" applyBorder="1" applyAlignment="1">
      <alignment horizontal="right" vertical="center"/>
    </xf>
    <xf numFmtId="41" fontId="5" fillId="0" borderId="18" xfId="50" applyFont="1" applyBorder="1" applyAlignment="1">
      <alignment vertical="center"/>
    </xf>
    <xf numFmtId="41" fontId="5" fillId="0" borderId="17" xfId="50" applyFont="1" applyFill="1" applyBorder="1" applyAlignment="1">
      <alignment vertical="center"/>
    </xf>
    <xf numFmtId="218" fontId="5" fillId="0" borderId="0" xfId="50" applyNumberFormat="1" applyFont="1" applyFill="1" applyBorder="1" applyAlignment="1">
      <alignment horizontal="right" vertical="center"/>
    </xf>
    <xf numFmtId="41" fontId="40" fillId="0" borderId="17" xfId="50" applyFont="1" applyFill="1" applyBorder="1" applyAlignment="1">
      <alignment vertical="center"/>
    </xf>
    <xf numFmtId="41" fontId="40" fillId="0" borderId="17" xfId="50" applyFont="1" applyFill="1" applyBorder="1" applyAlignment="1">
      <alignment horizontal="right" vertical="center"/>
    </xf>
    <xf numFmtId="41" fontId="40" fillId="0" borderId="22" xfId="50" applyFont="1" applyFill="1" applyBorder="1" applyAlignment="1">
      <alignment horizontal="right" vertical="center"/>
    </xf>
    <xf numFmtId="41" fontId="40" fillId="0" borderId="0" xfId="50" applyFont="1" applyFill="1" applyBorder="1" applyAlignment="1">
      <alignment vertical="center"/>
    </xf>
    <xf numFmtId="41" fontId="40" fillId="0" borderId="18" xfId="5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20" xfId="71" applyFont="1" applyFill="1" applyBorder="1" applyAlignment="1">
      <alignment horizontal="center" vertical="center" wrapText="1"/>
      <protection/>
    </xf>
    <xf numFmtId="0" fontId="4" fillId="0" borderId="20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horizontal="center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25" xfId="71" applyFont="1" applyFill="1" applyBorder="1" applyAlignment="1">
      <alignment horizontal="center" vertical="center" wrapText="1"/>
      <protection/>
    </xf>
    <xf numFmtId="0" fontId="4" fillId="0" borderId="22" xfId="7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71" applyFont="1" applyFill="1" applyAlignment="1">
      <alignment horizontal="left"/>
      <protection/>
    </xf>
    <xf numFmtId="3" fontId="4" fillId="0" borderId="12" xfId="71" applyNumberFormat="1" applyFont="1" applyFill="1" applyBorder="1" applyAlignment="1">
      <alignment horizontal="center" vertical="center"/>
      <protection/>
    </xf>
    <xf numFmtId="3" fontId="4" fillId="0" borderId="0" xfId="71" applyNumberFormat="1" applyFont="1" applyFill="1" applyAlignment="1">
      <alignment horizontal="center" vertical="center"/>
      <protection/>
    </xf>
    <xf numFmtId="3" fontId="4" fillId="0" borderId="20" xfId="71" applyNumberFormat="1" applyFont="1" applyFill="1" applyBorder="1" applyAlignment="1">
      <alignment horizontal="center" vertical="center" wrapText="1"/>
      <protection/>
    </xf>
    <xf numFmtId="3" fontId="4" fillId="0" borderId="12" xfId="71" applyNumberFormat="1" applyFont="1" applyFill="1" applyBorder="1" applyAlignment="1">
      <alignment horizontal="center" vertical="center" wrapText="1"/>
      <protection/>
    </xf>
    <xf numFmtId="3" fontId="4" fillId="0" borderId="18" xfId="71" applyNumberFormat="1" applyFont="1" applyFill="1" applyBorder="1" applyAlignment="1">
      <alignment horizontal="center" vertical="center"/>
      <protection/>
    </xf>
    <xf numFmtId="3" fontId="4" fillId="0" borderId="16" xfId="71" applyNumberFormat="1" applyFont="1" applyFill="1" applyBorder="1" applyAlignment="1">
      <alignment horizontal="center" vertical="center"/>
      <protection/>
    </xf>
    <xf numFmtId="3" fontId="4" fillId="0" borderId="0" xfId="71" applyNumberFormat="1" applyFont="1" applyFill="1" applyBorder="1" applyAlignment="1">
      <alignment horizontal="center" vertical="center"/>
      <protection/>
    </xf>
    <xf numFmtId="3" fontId="4" fillId="0" borderId="14" xfId="71" applyNumberFormat="1" applyFont="1" applyFill="1" applyBorder="1" applyAlignment="1">
      <alignment horizontal="center" vertical="center"/>
      <protection/>
    </xf>
    <xf numFmtId="3" fontId="4" fillId="0" borderId="23" xfId="71" applyNumberFormat="1" applyFont="1" applyFill="1" applyBorder="1" applyAlignment="1">
      <alignment horizontal="center" vertical="center"/>
      <protection/>
    </xf>
    <xf numFmtId="3" fontId="4" fillId="0" borderId="13" xfId="71" applyNumberFormat="1" applyFont="1" applyFill="1" applyBorder="1" applyAlignment="1">
      <alignment horizontal="center" vertical="center" wrapText="1"/>
      <protection/>
    </xf>
    <xf numFmtId="41" fontId="4" fillId="0" borderId="14" xfId="50" applyFont="1" applyFill="1" applyBorder="1" applyAlignment="1">
      <alignment horizontal="center" vertical="center"/>
    </xf>
    <xf numFmtId="41" fontId="4" fillId="0" borderId="23" xfId="50" applyFont="1" applyFill="1" applyBorder="1" applyAlignment="1">
      <alignment horizontal="center" vertical="center"/>
    </xf>
    <xf numFmtId="41" fontId="4" fillId="0" borderId="18" xfId="50" applyFont="1" applyFill="1" applyBorder="1" applyAlignment="1">
      <alignment horizontal="center" vertical="center"/>
    </xf>
    <xf numFmtId="41" fontId="4" fillId="0" borderId="16" xfId="50" applyFont="1" applyFill="1" applyBorder="1" applyAlignment="1">
      <alignment horizontal="center" vertical="center"/>
    </xf>
    <xf numFmtId="41" fontId="4" fillId="0" borderId="0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46" fillId="0" borderId="20" xfId="0" applyNumberFormat="1" applyFont="1" applyFill="1" applyBorder="1" applyAlignment="1">
      <alignment horizontal="center" vertical="center" wrapText="1" shrinkToFi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9" fillId="0" borderId="25" xfId="72" applyFont="1" applyFill="1" applyBorder="1" applyAlignment="1">
      <alignment horizontal="center" vertical="center" wrapText="1"/>
      <protection/>
    </xf>
    <xf numFmtId="0" fontId="49" fillId="0" borderId="22" xfId="72" applyFont="1" applyFill="1" applyBorder="1" applyAlignment="1">
      <alignment horizontal="center" vertical="center" wrapText="1"/>
      <protection/>
    </xf>
    <xf numFmtId="0" fontId="49" fillId="0" borderId="12" xfId="72" applyFont="1" applyFill="1" applyBorder="1" applyAlignment="1">
      <alignment horizontal="center" vertical="center"/>
      <protection/>
    </xf>
    <xf numFmtId="0" fontId="49" fillId="0" borderId="25" xfId="72" applyFont="1" applyFill="1" applyBorder="1" applyAlignment="1">
      <alignment horizontal="center" vertical="center"/>
      <protection/>
    </xf>
    <xf numFmtId="0" fontId="48" fillId="0" borderId="21" xfId="72" applyFont="1" applyBorder="1">
      <alignment/>
      <protection/>
    </xf>
    <xf numFmtId="0" fontId="49" fillId="0" borderId="12" xfId="72" applyFont="1" applyFill="1" applyBorder="1" applyAlignment="1">
      <alignment horizontal="center" vertical="center" wrapText="1"/>
      <protection/>
    </xf>
    <xf numFmtId="0" fontId="49" fillId="0" borderId="24" xfId="72" applyFont="1" applyFill="1" applyBorder="1" applyAlignment="1">
      <alignment horizontal="center" vertical="center"/>
      <protection/>
    </xf>
    <xf numFmtId="0" fontId="49" fillId="0" borderId="15" xfId="72" applyFont="1" applyFill="1" applyBorder="1" applyAlignment="1">
      <alignment horizontal="center" vertical="center"/>
      <protection/>
    </xf>
    <xf numFmtId="0" fontId="50" fillId="0" borderId="0" xfId="72" applyFont="1" applyFill="1" applyAlignment="1">
      <alignment horizontal="left"/>
      <protection/>
    </xf>
    <xf numFmtId="0" fontId="49" fillId="0" borderId="20" xfId="72" applyFont="1" applyFill="1" applyBorder="1" applyAlignment="1">
      <alignment horizontal="center" vertical="center" wrapText="1"/>
      <protection/>
    </xf>
    <xf numFmtId="0" fontId="49" fillId="0" borderId="22" xfId="72" applyFont="1" applyFill="1" applyBorder="1" applyAlignment="1">
      <alignment horizontal="center" vertical="center"/>
      <protection/>
    </xf>
    <xf numFmtId="3" fontId="4" fillId="0" borderId="25" xfId="71" applyNumberFormat="1" applyFont="1" applyFill="1" applyBorder="1" applyAlignment="1">
      <alignment horizontal="center" vertical="center"/>
      <protection/>
    </xf>
    <xf numFmtId="3" fontId="4" fillId="0" borderId="2" xfId="71" applyNumberFormat="1" applyFont="1" applyFill="1" applyBorder="1" applyAlignment="1">
      <alignment horizontal="center" vertical="center"/>
      <protection/>
    </xf>
    <xf numFmtId="3" fontId="4" fillId="0" borderId="20" xfId="71" applyNumberFormat="1" applyFont="1" applyFill="1" applyBorder="1" applyAlignment="1">
      <alignment horizontal="center" vertical="center"/>
      <protection/>
    </xf>
    <xf numFmtId="3" fontId="4" fillId="0" borderId="25" xfId="71" applyNumberFormat="1" applyFont="1" applyFill="1" applyBorder="1" applyAlignment="1">
      <alignment horizontal="center" vertical="center" wrapText="1"/>
      <protection/>
    </xf>
    <xf numFmtId="3" fontId="4" fillId="0" borderId="13" xfId="71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71" applyFont="1" applyFill="1" applyBorder="1" applyAlignment="1">
      <alignment horizontal="center" vertical="center" wrapText="1"/>
      <protection/>
    </xf>
    <xf numFmtId="0" fontId="4" fillId="0" borderId="14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center" wrapText="1"/>
      <protection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left" vertical="center"/>
    </xf>
    <xf numFmtId="177" fontId="46" fillId="0" borderId="24" xfId="0" applyNumberFormat="1" applyFont="1" applyFill="1" applyBorder="1" applyAlignment="1">
      <alignment horizontal="center" vertical="center" wrapText="1"/>
    </xf>
    <xf numFmtId="177" fontId="46" fillId="0" borderId="15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177" fontId="46" fillId="0" borderId="25" xfId="0" applyNumberFormat="1" applyFont="1" applyFill="1" applyBorder="1" applyAlignment="1">
      <alignment horizontal="left" vertical="center"/>
    </xf>
    <xf numFmtId="177" fontId="46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7" fillId="0" borderId="0" xfId="70" applyFont="1" applyFill="1" applyAlignment="1">
      <alignment horizontal="left"/>
      <protection/>
    </xf>
    <xf numFmtId="0" fontId="4" fillId="0" borderId="20" xfId="70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3" xfId="70" applyFont="1" applyFill="1" applyBorder="1" applyAlignment="1">
      <alignment horizontal="center" vertical="center" wrapText="1"/>
      <protection/>
    </xf>
    <xf numFmtId="0" fontId="4" fillId="0" borderId="2" xfId="70" applyFont="1" applyFill="1" applyBorder="1" applyAlignment="1">
      <alignment horizontal="center" vertical="center" wrapText="1"/>
      <protection/>
    </xf>
    <xf numFmtId="0" fontId="4" fillId="0" borderId="25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177" fontId="4" fillId="0" borderId="13" xfId="70" applyNumberFormat="1" applyFont="1" applyFill="1" applyBorder="1" applyAlignment="1">
      <alignment horizontal="center" vertical="center" wrapText="1"/>
      <protection/>
    </xf>
    <xf numFmtId="177" fontId="4" fillId="0" borderId="2" xfId="70" applyNumberFormat="1" applyFont="1" applyFill="1" applyBorder="1" applyAlignment="1">
      <alignment horizontal="center" vertical="center" wrapText="1"/>
      <protection/>
    </xf>
    <xf numFmtId="177" fontId="4" fillId="0" borderId="20" xfId="70" applyNumberFormat="1" applyFont="1" applyFill="1" applyBorder="1" applyAlignment="1">
      <alignment horizontal="center" vertical="center" wrapText="1"/>
      <protection/>
    </xf>
    <xf numFmtId="0" fontId="4" fillId="0" borderId="24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50" fillId="0" borderId="0" xfId="70" applyFont="1" applyFill="1" applyAlignment="1">
      <alignment horizontal="left"/>
      <protection/>
    </xf>
    <xf numFmtId="0" fontId="46" fillId="0" borderId="21" xfId="70" applyFont="1" applyFill="1" applyBorder="1" applyAlignment="1">
      <alignment horizontal="center" vertical="center" wrapText="1"/>
      <protection/>
    </xf>
    <xf numFmtId="0" fontId="46" fillId="0" borderId="14" xfId="70" applyFont="1" applyFill="1" applyBorder="1" applyAlignment="1">
      <alignment horizontal="center" vertical="center" wrapText="1"/>
      <protection/>
    </xf>
    <xf numFmtId="0" fontId="46" fillId="0" borderId="16" xfId="70" applyFont="1" applyFill="1" applyBorder="1" applyAlignment="1">
      <alignment horizontal="center" vertical="center" wrapText="1"/>
      <protection/>
    </xf>
    <xf numFmtId="0" fontId="46" fillId="0" borderId="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177" fontId="46" fillId="0" borderId="12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0" xfId="70" applyFont="1" applyFill="1" applyBorder="1" applyAlignment="1">
      <alignment horizontal="left" vertical="center"/>
      <protection/>
    </xf>
    <xf numFmtId="0" fontId="46" fillId="0" borderId="2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" fillId="0" borderId="0" xfId="70" applyFont="1" applyFill="1" applyBorder="1" applyAlignment="1">
      <alignment horizontal="left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0" borderId="0" xfId="70" applyFont="1" applyFill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5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22" xfId="70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2 2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2" xfId="69"/>
    <cellStyle name="표준_14. 교육문화-23" xfId="70"/>
    <cellStyle name="표준_남부교육청-남구통계연보자료-23" xfId="71"/>
    <cellStyle name="표준_대구교육청(남구청통보용)-23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showZeros="0" zoomScale="89" zoomScaleNormal="89" zoomScalePageLayoutView="0" workbookViewId="0" topLeftCell="A1">
      <selection activeCell="C11" sqref="C11:T11"/>
    </sheetView>
  </sheetViews>
  <sheetFormatPr defaultColWidth="8.88671875" defaultRowHeight="13.5"/>
  <cols>
    <col min="1" max="1" width="4.3359375" style="17" customWidth="1"/>
    <col min="2" max="2" width="19.3359375" style="17" customWidth="1"/>
    <col min="3" max="3" width="6.77734375" style="17" customWidth="1"/>
    <col min="4" max="4" width="6.3359375" style="17" customWidth="1"/>
    <col min="5" max="5" width="7.6640625" style="17" customWidth="1"/>
    <col min="6" max="7" width="7.77734375" style="17" customWidth="1"/>
    <col min="8" max="13" width="7.3359375" style="17" customWidth="1"/>
    <col min="14" max="15" width="8.3359375" style="17" customWidth="1"/>
    <col min="16" max="16" width="7.77734375" style="17" customWidth="1"/>
    <col min="17" max="17" width="8.77734375" style="17" customWidth="1"/>
    <col min="18" max="19" width="5.99609375" style="17" customWidth="1"/>
    <col min="20" max="20" width="6.3359375" style="17" customWidth="1"/>
    <col min="21" max="16384" width="8.88671875" style="17" customWidth="1"/>
  </cols>
  <sheetData>
    <row r="1" spans="2:19" ht="10.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8" ht="18.75">
      <c r="A2" s="26" t="s">
        <v>231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2:19" ht="18" customHeight="1">
      <c r="B3" s="25" t="s">
        <v>0</v>
      </c>
      <c r="C3" s="33"/>
      <c r="F3" s="33"/>
      <c r="G3" s="33"/>
      <c r="H3" s="33"/>
      <c r="I3" s="33"/>
      <c r="J3" s="25" t="s">
        <v>0</v>
      </c>
      <c r="K3" s="33"/>
      <c r="L3" s="33"/>
      <c r="M3" s="33"/>
      <c r="N3" s="25" t="s">
        <v>0</v>
      </c>
      <c r="O3" s="33"/>
      <c r="P3" s="25" t="s">
        <v>0</v>
      </c>
      <c r="Q3" s="25" t="s">
        <v>0</v>
      </c>
      <c r="R3" s="25" t="s">
        <v>0</v>
      </c>
      <c r="S3" s="33"/>
    </row>
    <row r="4" spans="1:20" s="19" customFormat="1" ht="18.75" customHeight="1">
      <c r="A4" s="30" t="s">
        <v>214</v>
      </c>
      <c r="B4" s="30"/>
      <c r="C4" s="131"/>
      <c r="D4" s="16" t="s">
        <v>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s="19" customFormat="1" ht="21.75" customHeight="1">
      <c r="A5" s="514" t="s">
        <v>94</v>
      </c>
      <c r="B5" s="515"/>
      <c r="C5" s="518" t="s">
        <v>133</v>
      </c>
      <c r="D5" s="486" t="s">
        <v>24</v>
      </c>
      <c r="E5" s="518" t="s">
        <v>188</v>
      </c>
      <c r="F5" s="486" t="s">
        <v>189</v>
      </c>
      <c r="G5" s="486" t="s">
        <v>0</v>
      </c>
      <c r="H5" s="518" t="s">
        <v>16</v>
      </c>
      <c r="I5" s="486"/>
      <c r="J5" s="486"/>
      <c r="K5" s="518" t="s">
        <v>17</v>
      </c>
      <c r="L5" s="486"/>
      <c r="M5" s="486" t="s">
        <v>190</v>
      </c>
      <c r="N5" s="486" t="s">
        <v>191</v>
      </c>
      <c r="O5" s="486" t="s">
        <v>192</v>
      </c>
      <c r="P5" s="486" t="s">
        <v>193</v>
      </c>
      <c r="Q5" s="486" t="s">
        <v>192</v>
      </c>
      <c r="R5" s="486" t="s">
        <v>359</v>
      </c>
      <c r="S5" s="486" t="s">
        <v>360</v>
      </c>
      <c r="T5" s="524" t="s">
        <v>194</v>
      </c>
    </row>
    <row r="6" spans="1:20" s="19" customFormat="1" ht="21.75" customHeight="1">
      <c r="A6" s="516"/>
      <c r="B6" s="517"/>
      <c r="C6" s="519"/>
      <c r="D6" s="486"/>
      <c r="E6" s="132"/>
      <c r="F6" s="18" t="s">
        <v>2</v>
      </c>
      <c r="G6" s="18" t="s">
        <v>3</v>
      </c>
      <c r="H6" s="132"/>
      <c r="I6" s="18" t="s">
        <v>2</v>
      </c>
      <c r="J6" s="18" t="s">
        <v>3</v>
      </c>
      <c r="K6" s="132"/>
      <c r="L6" s="18" t="s">
        <v>2</v>
      </c>
      <c r="M6" s="18" t="s">
        <v>3</v>
      </c>
      <c r="N6" s="18" t="s">
        <v>33</v>
      </c>
      <c r="O6" s="18" t="s">
        <v>195</v>
      </c>
      <c r="P6" s="18" t="s">
        <v>23</v>
      </c>
      <c r="Q6" s="18" t="s">
        <v>21</v>
      </c>
      <c r="R6" s="470"/>
      <c r="S6" s="486"/>
      <c r="T6" s="525"/>
    </row>
    <row r="7" spans="1:22" s="9" customFormat="1" ht="22.5" customHeight="1">
      <c r="A7" s="507" t="s">
        <v>186</v>
      </c>
      <c r="B7" s="508"/>
      <c r="C7" s="35">
        <v>3</v>
      </c>
      <c r="D7" s="35">
        <v>123</v>
      </c>
      <c r="E7" s="35">
        <f>SUM(F7:G7)</f>
        <v>3945</v>
      </c>
      <c r="F7" s="35">
        <v>1543</v>
      </c>
      <c r="G7" s="35">
        <v>2402</v>
      </c>
      <c r="H7" s="35">
        <f>SUM(I7:J7)</f>
        <v>270</v>
      </c>
      <c r="I7" s="35">
        <v>177</v>
      </c>
      <c r="J7" s="35">
        <v>93</v>
      </c>
      <c r="K7" s="35">
        <f>SUM(L7:M7)</f>
        <v>27</v>
      </c>
      <c r="L7" s="35">
        <v>22</v>
      </c>
      <c r="M7" s="313">
        <v>5</v>
      </c>
      <c r="N7" s="35">
        <v>1270</v>
      </c>
      <c r="O7" s="35">
        <v>582</v>
      </c>
      <c r="P7" s="35">
        <v>1323</v>
      </c>
      <c r="Q7" s="35">
        <v>1330</v>
      </c>
      <c r="R7" s="35">
        <v>38</v>
      </c>
      <c r="S7" s="35">
        <v>32</v>
      </c>
      <c r="T7" s="35">
        <v>108</v>
      </c>
      <c r="U7" s="32"/>
      <c r="V7" s="32"/>
    </row>
    <row r="8" spans="1:22" s="9" customFormat="1" ht="22.5" customHeight="1">
      <c r="A8" s="503" t="s">
        <v>338</v>
      </c>
      <c r="B8" s="504"/>
      <c r="C8" s="34">
        <v>3</v>
      </c>
      <c r="D8" s="34">
        <v>123</v>
      </c>
      <c r="E8" s="34">
        <v>3770</v>
      </c>
      <c r="F8" s="34">
        <f>E8-G8</f>
        <v>1462</v>
      </c>
      <c r="G8" s="34">
        <v>2308</v>
      </c>
      <c r="H8" s="34">
        <v>271</v>
      </c>
      <c r="I8" s="34">
        <f>H8-J8</f>
        <v>182</v>
      </c>
      <c r="J8" s="34">
        <v>89</v>
      </c>
      <c r="K8" s="34">
        <v>27</v>
      </c>
      <c r="L8" s="34">
        <f>K8-M8</f>
        <v>21</v>
      </c>
      <c r="M8" s="305">
        <v>6</v>
      </c>
      <c r="N8" s="34">
        <v>1288</v>
      </c>
      <c r="O8" s="34">
        <v>492</v>
      </c>
      <c r="P8" s="34">
        <v>1230</v>
      </c>
      <c r="Q8" s="34">
        <v>1232</v>
      </c>
      <c r="R8" s="34">
        <v>38</v>
      </c>
      <c r="S8" s="34">
        <v>33</v>
      </c>
      <c r="T8" s="34">
        <v>108</v>
      </c>
      <c r="U8" s="32"/>
      <c r="V8" s="32"/>
    </row>
    <row r="9" spans="1:22" s="9" customFormat="1" ht="22.5" customHeight="1">
      <c r="A9" s="503" t="s">
        <v>477</v>
      </c>
      <c r="B9" s="504"/>
      <c r="C9" s="34">
        <v>3</v>
      </c>
      <c r="D9" s="34">
        <v>121</v>
      </c>
      <c r="E9" s="34">
        <v>3564</v>
      </c>
      <c r="F9" s="34">
        <v>1410</v>
      </c>
      <c r="G9" s="34">
        <v>2154</v>
      </c>
      <c r="H9" s="34">
        <v>266</v>
      </c>
      <c r="I9" s="34">
        <v>179</v>
      </c>
      <c r="J9" s="34">
        <v>87</v>
      </c>
      <c r="K9" s="34">
        <v>26</v>
      </c>
      <c r="L9" s="34">
        <v>21</v>
      </c>
      <c r="M9" s="305">
        <v>5</v>
      </c>
      <c r="N9" s="34">
        <v>1262</v>
      </c>
      <c r="O9" s="34">
        <v>461</v>
      </c>
      <c r="P9" s="34">
        <v>1170</v>
      </c>
      <c r="Q9" s="34">
        <v>1155</v>
      </c>
      <c r="R9" s="34">
        <v>38</v>
      </c>
      <c r="S9" s="34">
        <v>33</v>
      </c>
      <c r="T9" s="34">
        <v>111</v>
      </c>
      <c r="U9" s="32"/>
      <c r="V9" s="32"/>
    </row>
    <row r="10" spans="1:22" s="9" customFormat="1" ht="22.5" customHeight="1">
      <c r="A10" s="509" t="s">
        <v>513</v>
      </c>
      <c r="B10" s="510"/>
      <c r="C10" s="146">
        <v>3</v>
      </c>
      <c r="D10" s="146">
        <v>119</v>
      </c>
      <c r="E10" s="146">
        <v>3407</v>
      </c>
      <c r="F10" s="146">
        <v>1416</v>
      </c>
      <c r="G10" s="146">
        <v>1991</v>
      </c>
      <c r="H10" s="146">
        <v>266</v>
      </c>
      <c r="I10" s="146">
        <v>170</v>
      </c>
      <c r="J10" s="146">
        <v>96</v>
      </c>
      <c r="K10" s="146">
        <v>25</v>
      </c>
      <c r="L10" s="146">
        <v>22</v>
      </c>
      <c r="M10" s="308">
        <v>3</v>
      </c>
      <c r="N10" s="146">
        <v>1226</v>
      </c>
      <c r="O10" s="146">
        <v>417</v>
      </c>
      <c r="P10" s="146">
        <v>1170</v>
      </c>
      <c r="Q10" s="146">
        <v>1122</v>
      </c>
      <c r="R10" s="146">
        <v>37</v>
      </c>
      <c r="S10" s="146">
        <v>34</v>
      </c>
      <c r="T10" s="146">
        <v>108</v>
      </c>
      <c r="U10" s="32"/>
      <c r="V10" s="32"/>
    </row>
    <row r="11" spans="1:22" s="19" customFormat="1" ht="9.75" customHeight="1">
      <c r="A11" s="137"/>
      <c r="B11" s="283" t="s">
        <v>0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31"/>
    </row>
    <row r="12" ht="14.25">
      <c r="A12" s="16" t="s">
        <v>212</v>
      </c>
    </row>
    <row r="13" spans="1:21" ht="14.25">
      <c r="A13" s="16" t="s">
        <v>361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ht="14.25">
      <c r="A14" s="9" t="s">
        <v>362</v>
      </c>
    </row>
  </sheetData>
  <sheetProtection/>
  <mergeCells count="15">
    <mergeCell ref="A10:B10"/>
    <mergeCell ref="K5:M5"/>
    <mergeCell ref="A9:B9"/>
    <mergeCell ref="N5:O5"/>
    <mergeCell ref="C5:C6"/>
    <mergeCell ref="P5:Q5"/>
    <mergeCell ref="T5:T6"/>
    <mergeCell ref="A8:B8"/>
    <mergeCell ref="S5:S6"/>
    <mergeCell ref="R5:R6"/>
    <mergeCell ref="A5:B6"/>
    <mergeCell ref="D5:D6"/>
    <mergeCell ref="A7:B7"/>
    <mergeCell ref="E5:G5"/>
    <mergeCell ref="H5:J5"/>
  </mergeCells>
  <printOptions/>
  <pageMargins left="0.4330708661417323" right="0.35433070866141736" top="0.8661417322834646" bottom="0.3937007874015748" header="0.7874015748031497" footer="0.3937007874015748"/>
  <pageSetup horizontalDpi="300" verticalDpi="3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Zeros="0" zoomScale="76" zoomScaleNormal="76" zoomScalePageLayoutView="0" workbookViewId="0" topLeftCell="A1">
      <selection activeCell="C11" sqref="C11:T11"/>
    </sheetView>
  </sheetViews>
  <sheetFormatPr defaultColWidth="8.88671875" defaultRowHeight="13.5"/>
  <cols>
    <col min="1" max="1" width="4.77734375" style="17" customWidth="1"/>
    <col min="2" max="2" width="11.5546875" style="17" customWidth="1"/>
    <col min="3" max="3" width="6.77734375" style="17" customWidth="1"/>
    <col min="4" max="4" width="6.3359375" style="17" customWidth="1"/>
    <col min="5" max="6" width="8.4453125" style="17" customWidth="1"/>
    <col min="7" max="13" width="7.3359375" style="17" customWidth="1"/>
    <col min="14" max="16" width="8.6640625" style="17" customWidth="1"/>
    <col min="17" max="17" width="7.3359375" style="17" customWidth="1"/>
    <col min="18" max="19" width="5.99609375" style="17" customWidth="1"/>
    <col min="20" max="20" width="6.3359375" style="17" customWidth="1"/>
    <col min="21" max="16384" width="8.88671875" style="17" customWidth="1"/>
  </cols>
  <sheetData>
    <row r="1" spans="2:19" ht="10.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8" ht="18.75">
      <c r="A2" s="26" t="s">
        <v>232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2:19" ht="18" customHeight="1">
      <c r="B3" s="25" t="s">
        <v>0</v>
      </c>
      <c r="C3" s="33"/>
      <c r="F3" s="33"/>
      <c r="G3" s="33"/>
      <c r="H3" s="33"/>
      <c r="I3" s="33"/>
      <c r="J3" s="25" t="s">
        <v>0</v>
      </c>
      <c r="K3" s="33"/>
      <c r="L3" s="33"/>
      <c r="M3" s="33"/>
      <c r="N3" s="25" t="s">
        <v>0</v>
      </c>
      <c r="O3" s="33"/>
      <c r="P3" s="25" t="s">
        <v>0</v>
      </c>
      <c r="Q3" s="25" t="s">
        <v>0</v>
      </c>
      <c r="R3" s="25" t="s">
        <v>0</v>
      </c>
      <c r="S3" s="33"/>
    </row>
    <row r="4" spans="1:20" s="19" customFormat="1" ht="22.5" customHeight="1">
      <c r="A4" s="30" t="s">
        <v>215</v>
      </c>
      <c r="B4" s="30"/>
      <c r="C4" s="131"/>
      <c r="D4" s="16" t="s">
        <v>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s="19" customFormat="1" ht="21.75" customHeight="1">
      <c r="A5" s="514" t="s">
        <v>203</v>
      </c>
      <c r="B5" s="515"/>
      <c r="C5" s="518" t="s">
        <v>216</v>
      </c>
      <c r="D5" s="486" t="s">
        <v>217</v>
      </c>
      <c r="E5" s="518" t="s">
        <v>218</v>
      </c>
      <c r="F5" s="486" t="s">
        <v>189</v>
      </c>
      <c r="G5" s="486" t="s">
        <v>0</v>
      </c>
      <c r="H5" s="518" t="s">
        <v>219</v>
      </c>
      <c r="I5" s="486"/>
      <c r="J5" s="486"/>
      <c r="K5" s="518" t="s">
        <v>206</v>
      </c>
      <c r="L5" s="486"/>
      <c r="M5" s="486" t="s">
        <v>190</v>
      </c>
      <c r="N5" s="486" t="s">
        <v>220</v>
      </c>
      <c r="O5" s="486" t="s">
        <v>192</v>
      </c>
      <c r="P5" s="486" t="s">
        <v>221</v>
      </c>
      <c r="Q5" s="486" t="s">
        <v>192</v>
      </c>
      <c r="R5" s="486" t="s">
        <v>359</v>
      </c>
      <c r="S5" s="486" t="s">
        <v>360</v>
      </c>
      <c r="T5" s="524" t="s">
        <v>222</v>
      </c>
    </row>
    <row r="6" spans="1:20" s="19" customFormat="1" ht="21.75" customHeight="1">
      <c r="A6" s="516"/>
      <c r="B6" s="517"/>
      <c r="C6" s="519"/>
      <c r="D6" s="486"/>
      <c r="E6" s="132"/>
      <c r="F6" s="18" t="s">
        <v>2</v>
      </c>
      <c r="G6" s="18" t="s">
        <v>3</v>
      </c>
      <c r="H6" s="132"/>
      <c r="I6" s="18" t="s">
        <v>2</v>
      </c>
      <c r="J6" s="18" t="s">
        <v>3</v>
      </c>
      <c r="K6" s="132"/>
      <c r="L6" s="18" t="s">
        <v>2</v>
      </c>
      <c r="M6" s="18" t="s">
        <v>3</v>
      </c>
      <c r="N6" s="18" t="s">
        <v>223</v>
      </c>
      <c r="O6" s="18" t="s">
        <v>224</v>
      </c>
      <c r="P6" s="18" t="s">
        <v>210</v>
      </c>
      <c r="Q6" s="18" t="s">
        <v>21</v>
      </c>
      <c r="R6" s="470"/>
      <c r="S6" s="486"/>
      <c r="T6" s="525"/>
    </row>
    <row r="7" spans="1:22" s="9" customFormat="1" ht="22.5" customHeight="1">
      <c r="A7" s="507" t="s">
        <v>186</v>
      </c>
      <c r="B7" s="508"/>
      <c r="C7" s="35">
        <v>1</v>
      </c>
      <c r="D7" s="35">
        <v>38</v>
      </c>
      <c r="E7" s="35">
        <v>1146</v>
      </c>
      <c r="F7" s="35">
        <v>1146</v>
      </c>
      <c r="G7" s="35">
        <v>0</v>
      </c>
      <c r="H7" s="35">
        <v>89</v>
      </c>
      <c r="I7" s="35">
        <v>41</v>
      </c>
      <c r="J7" s="35">
        <v>48</v>
      </c>
      <c r="K7" s="35">
        <v>6</v>
      </c>
      <c r="L7" s="35">
        <v>2</v>
      </c>
      <c r="M7" s="313">
        <v>4</v>
      </c>
      <c r="N7" s="35">
        <v>356</v>
      </c>
      <c r="O7" s="35">
        <v>289</v>
      </c>
      <c r="P7" s="35">
        <v>381</v>
      </c>
      <c r="Q7" s="35">
        <v>379</v>
      </c>
      <c r="R7" s="35">
        <v>45</v>
      </c>
      <c r="S7" s="35">
        <v>17</v>
      </c>
      <c r="T7" s="35">
        <v>39</v>
      </c>
      <c r="U7" s="32"/>
      <c r="V7" s="32"/>
    </row>
    <row r="8" spans="1:22" s="9" customFormat="1" ht="22.5" customHeight="1">
      <c r="A8" s="503" t="s">
        <v>338</v>
      </c>
      <c r="B8" s="504"/>
      <c r="C8" s="103">
        <v>1</v>
      </c>
      <c r="D8" s="103">
        <v>37</v>
      </c>
      <c r="E8" s="103">
        <v>1162</v>
      </c>
      <c r="F8" s="103">
        <f>E8-G8</f>
        <v>1162</v>
      </c>
      <c r="G8" s="103">
        <v>0</v>
      </c>
      <c r="H8" s="103">
        <v>90</v>
      </c>
      <c r="I8" s="103">
        <f>H8-J8</f>
        <v>45</v>
      </c>
      <c r="J8" s="103">
        <v>45</v>
      </c>
      <c r="K8" s="103">
        <v>5</v>
      </c>
      <c r="L8" s="103">
        <f>K8-M8</f>
        <v>2</v>
      </c>
      <c r="M8" s="314">
        <v>3</v>
      </c>
      <c r="N8" s="103">
        <v>352</v>
      </c>
      <c r="O8" s="103">
        <v>302</v>
      </c>
      <c r="P8" s="103">
        <v>374</v>
      </c>
      <c r="Q8" s="103">
        <v>383</v>
      </c>
      <c r="R8" s="103">
        <v>45</v>
      </c>
      <c r="S8" s="103">
        <v>19</v>
      </c>
      <c r="T8" s="103">
        <v>37</v>
      </c>
      <c r="U8" s="32"/>
      <c r="V8" s="32"/>
    </row>
    <row r="9" spans="1:22" s="19" customFormat="1" ht="22.5" customHeight="1">
      <c r="A9" s="503" t="s">
        <v>478</v>
      </c>
      <c r="B9" s="504"/>
      <c r="C9" s="103">
        <v>1</v>
      </c>
      <c r="D9" s="103">
        <v>36</v>
      </c>
      <c r="E9" s="103">
        <f>SUM(F9:G9)</f>
        <v>1126</v>
      </c>
      <c r="F9" s="103">
        <v>1126</v>
      </c>
      <c r="G9" s="103">
        <v>0</v>
      </c>
      <c r="H9" s="103">
        <f>SUM(I9:J9)</f>
        <v>91</v>
      </c>
      <c r="I9" s="103">
        <f>91-47</f>
        <v>44</v>
      </c>
      <c r="J9" s="103">
        <v>47</v>
      </c>
      <c r="K9" s="103">
        <v>9</v>
      </c>
      <c r="L9" s="103">
        <v>6</v>
      </c>
      <c r="M9" s="314">
        <v>3</v>
      </c>
      <c r="N9" s="103">
        <v>406</v>
      </c>
      <c r="O9" s="103">
        <v>342</v>
      </c>
      <c r="P9" s="103">
        <v>374</v>
      </c>
      <c r="Q9" s="103">
        <v>384</v>
      </c>
      <c r="R9" s="103">
        <v>45</v>
      </c>
      <c r="S9" s="103">
        <v>19</v>
      </c>
      <c r="T9" s="103">
        <v>36</v>
      </c>
      <c r="U9" s="131"/>
      <c r="V9" s="131"/>
    </row>
    <row r="10" spans="1:22" s="19" customFormat="1" ht="22.5" customHeight="1">
      <c r="A10" s="509" t="s">
        <v>513</v>
      </c>
      <c r="B10" s="510"/>
      <c r="C10" s="181">
        <v>1</v>
      </c>
      <c r="D10" s="277">
        <v>36</v>
      </c>
      <c r="E10" s="277">
        <v>1097</v>
      </c>
      <c r="F10" s="277">
        <v>1097</v>
      </c>
      <c r="G10" s="277">
        <v>0</v>
      </c>
      <c r="H10" s="277">
        <v>98</v>
      </c>
      <c r="I10" s="277">
        <v>48</v>
      </c>
      <c r="J10" s="277">
        <v>50</v>
      </c>
      <c r="K10" s="277">
        <v>8</v>
      </c>
      <c r="L10" s="277">
        <v>5</v>
      </c>
      <c r="M10" s="312">
        <v>3</v>
      </c>
      <c r="N10" s="277">
        <v>372</v>
      </c>
      <c r="O10" s="277">
        <v>310</v>
      </c>
      <c r="P10" s="277">
        <v>342</v>
      </c>
      <c r="Q10" s="277">
        <v>347</v>
      </c>
      <c r="R10" s="277">
        <v>45</v>
      </c>
      <c r="S10" s="277">
        <v>19</v>
      </c>
      <c r="T10" s="277">
        <v>36</v>
      </c>
      <c r="U10" s="131"/>
      <c r="V10" s="131"/>
    </row>
    <row r="11" spans="1:22" s="19" customFormat="1" ht="12.75" customHeight="1">
      <c r="A11" s="137"/>
      <c r="B11" s="283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31"/>
      <c r="V11" s="131"/>
    </row>
    <row r="12" spans="1:22" s="135" customFormat="1" ht="20.25" customHeight="1">
      <c r="A12" s="16" t="s">
        <v>225</v>
      </c>
      <c r="B12" s="16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34"/>
      <c r="V12" s="134"/>
    </row>
    <row r="13" spans="1:21" ht="14.25">
      <c r="A13" s="16" t="s">
        <v>361</v>
      </c>
      <c r="B13" s="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33"/>
    </row>
    <row r="14" spans="1:20" ht="14.25">
      <c r="A14" s="9" t="s">
        <v>362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</sheetData>
  <sheetProtection/>
  <mergeCells count="15">
    <mergeCell ref="D5:D6"/>
    <mergeCell ref="E5:G5"/>
    <mergeCell ref="H5:J5"/>
    <mergeCell ref="A7:B7"/>
    <mergeCell ref="K5:M5"/>
    <mergeCell ref="N5:O5"/>
    <mergeCell ref="C5:C6"/>
    <mergeCell ref="A10:B10"/>
    <mergeCell ref="A9:B9"/>
    <mergeCell ref="P5:Q5"/>
    <mergeCell ref="T5:T6"/>
    <mergeCell ref="A8:B8"/>
    <mergeCell ref="S5:S6"/>
    <mergeCell ref="R5:R6"/>
    <mergeCell ref="A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"/>
  <sheetViews>
    <sheetView showZeros="0" zoomScale="89" zoomScaleNormal="89" zoomScalePageLayoutView="0" workbookViewId="0" topLeftCell="A1">
      <selection activeCell="C11" sqref="C11:T11"/>
    </sheetView>
  </sheetViews>
  <sheetFormatPr defaultColWidth="8.88671875" defaultRowHeight="13.5"/>
  <cols>
    <col min="1" max="1" width="5.6640625" style="17" customWidth="1"/>
    <col min="2" max="2" width="15.5546875" style="17" customWidth="1"/>
    <col min="3" max="3" width="9.88671875" style="17" customWidth="1"/>
    <col min="4" max="4" width="6.3359375" style="17" customWidth="1"/>
    <col min="5" max="5" width="7.88671875" style="17" customWidth="1"/>
    <col min="6" max="6" width="7.3359375" style="17" customWidth="1"/>
    <col min="7" max="7" width="8.3359375" style="17" customWidth="1"/>
    <col min="8" max="13" width="7.3359375" style="17" customWidth="1"/>
    <col min="14" max="16" width="9.10546875" style="17" customWidth="1"/>
    <col min="17" max="17" width="7.3359375" style="17" customWidth="1"/>
    <col min="18" max="19" width="5.5546875" style="17" customWidth="1"/>
    <col min="20" max="20" width="7.4453125" style="17" customWidth="1"/>
    <col min="21" max="16384" width="8.88671875" style="17" customWidth="1"/>
  </cols>
  <sheetData>
    <row r="1" spans="2:19" ht="10.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8" ht="18.75">
      <c r="A2" s="26" t="s">
        <v>233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2:19" ht="18" customHeight="1">
      <c r="B3" s="25" t="s">
        <v>0</v>
      </c>
      <c r="C3" s="33"/>
      <c r="F3" s="33"/>
      <c r="G3" s="33"/>
      <c r="H3" s="33"/>
      <c r="I3" s="33"/>
      <c r="J3" s="25" t="s">
        <v>0</v>
      </c>
      <c r="K3" s="33"/>
      <c r="L3" s="33"/>
      <c r="M3" s="33"/>
      <c r="N3" s="25" t="s">
        <v>0</v>
      </c>
      <c r="O3" s="33"/>
      <c r="P3" s="25" t="s">
        <v>0</v>
      </c>
      <c r="Q3" s="25" t="s">
        <v>0</v>
      </c>
      <c r="R3" s="25" t="s">
        <v>0</v>
      </c>
      <c r="S3" s="33"/>
    </row>
    <row r="4" spans="1:20" s="19" customFormat="1" ht="24.75" customHeight="1">
      <c r="A4" s="30" t="s">
        <v>215</v>
      </c>
      <c r="B4" s="30"/>
      <c r="C4" s="131"/>
      <c r="D4" s="16" t="s">
        <v>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s="19" customFormat="1" ht="21.75" customHeight="1">
      <c r="A5" s="514" t="s">
        <v>203</v>
      </c>
      <c r="B5" s="515"/>
      <c r="C5" s="518" t="s">
        <v>216</v>
      </c>
      <c r="D5" s="486" t="s">
        <v>217</v>
      </c>
      <c r="E5" s="518" t="s">
        <v>218</v>
      </c>
      <c r="F5" s="486" t="s">
        <v>189</v>
      </c>
      <c r="G5" s="486" t="s">
        <v>0</v>
      </c>
      <c r="H5" s="518" t="s">
        <v>219</v>
      </c>
      <c r="I5" s="486"/>
      <c r="J5" s="486"/>
      <c r="K5" s="518" t="s">
        <v>206</v>
      </c>
      <c r="L5" s="486"/>
      <c r="M5" s="486" t="s">
        <v>190</v>
      </c>
      <c r="N5" s="486" t="s">
        <v>226</v>
      </c>
      <c r="O5" s="486" t="s">
        <v>192</v>
      </c>
      <c r="P5" s="486" t="s">
        <v>227</v>
      </c>
      <c r="Q5" s="486" t="s">
        <v>192</v>
      </c>
      <c r="R5" s="486" t="s">
        <v>359</v>
      </c>
      <c r="S5" s="486" t="s">
        <v>360</v>
      </c>
      <c r="T5" s="524" t="s">
        <v>222</v>
      </c>
    </row>
    <row r="6" spans="1:20" s="19" customFormat="1" ht="21.75" customHeight="1">
      <c r="A6" s="516"/>
      <c r="B6" s="517"/>
      <c r="C6" s="519"/>
      <c r="D6" s="486"/>
      <c r="E6" s="132"/>
      <c r="F6" s="18" t="s">
        <v>2</v>
      </c>
      <c r="G6" s="18" t="s">
        <v>3</v>
      </c>
      <c r="H6" s="132"/>
      <c r="I6" s="18" t="s">
        <v>228</v>
      </c>
      <c r="J6" s="18" t="s">
        <v>3</v>
      </c>
      <c r="K6" s="132"/>
      <c r="L6" s="18" t="s">
        <v>228</v>
      </c>
      <c r="M6" s="18" t="s">
        <v>3</v>
      </c>
      <c r="N6" s="18" t="s">
        <v>223</v>
      </c>
      <c r="O6" s="18" t="s">
        <v>224</v>
      </c>
      <c r="P6" s="18" t="s">
        <v>210</v>
      </c>
      <c r="Q6" s="18" t="s">
        <v>21</v>
      </c>
      <c r="R6" s="470"/>
      <c r="S6" s="486"/>
      <c r="T6" s="525"/>
    </row>
    <row r="7" spans="1:22" s="9" customFormat="1" ht="22.5" customHeight="1">
      <c r="A7" s="507" t="s">
        <v>186</v>
      </c>
      <c r="B7" s="508"/>
      <c r="C7" s="35">
        <v>1</v>
      </c>
      <c r="D7" s="35">
        <v>36</v>
      </c>
      <c r="E7" s="35">
        <f>SUM(F7:G7)</f>
        <v>1200</v>
      </c>
      <c r="F7" s="35">
        <v>0</v>
      </c>
      <c r="G7" s="141">
        <v>1200</v>
      </c>
      <c r="H7" s="35">
        <f>SUM(I7:J7)</f>
        <v>79</v>
      </c>
      <c r="I7" s="35">
        <v>47</v>
      </c>
      <c r="J7" s="35">
        <v>32</v>
      </c>
      <c r="K7" s="35">
        <v>6</v>
      </c>
      <c r="L7" s="35">
        <v>4</v>
      </c>
      <c r="M7" s="389">
        <v>2</v>
      </c>
      <c r="N7" s="35">
        <v>534</v>
      </c>
      <c r="O7" s="35">
        <v>457</v>
      </c>
      <c r="P7" s="35">
        <v>420</v>
      </c>
      <c r="Q7" s="35">
        <v>374</v>
      </c>
      <c r="R7" s="35">
        <v>30</v>
      </c>
      <c r="S7" s="35">
        <v>18</v>
      </c>
      <c r="T7" s="35">
        <v>45</v>
      </c>
      <c r="U7" s="32"/>
      <c r="V7" s="32"/>
    </row>
    <row r="8" spans="1:22" s="9" customFormat="1" ht="22.5" customHeight="1">
      <c r="A8" s="503" t="s">
        <v>338</v>
      </c>
      <c r="B8" s="504"/>
      <c r="C8" s="34">
        <v>1</v>
      </c>
      <c r="D8" s="34">
        <v>30</v>
      </c>
      <c r="E8" s="34">
        <v>965</v>
      </c>
      <c r="F8" s="34">
        <f>E8-G8</f>
        <v>0</v>
      </c>
      <c r="G8" s="102">
        <v>965</v>
      </c>
      <c r="H8" s="34">
        <v>65</v>
      </c>
      <c r="I8" s="34">
        <f>H8-J8</f>
        <v>37</v>
      </c>
      <c r="J8" s="34">
        <v>28</v>
      </c>
      <c r="K8" s="34">
        <v>6</v>
      </c>
      <c r="L8" s="34">
        <f>K8-M8</f>
        <v>4</v>
      </c>
      <c r="M8" s="102">
        <v>2</v>
      </c>
      <c r="N8" s="34">
        <v>511</v>
      </c>
      <c r="O8" s="34">
        <v>443</v>
      </c>
      <c r="P8" s="34">
        <v>420</v>
      </c>
      <c r="Q8" s="34">
        <v>318</v>
      </c>
      <c r="R8" s="34">
        <v>34</v>
      </c>
      <c r="S8" s="34">
        <v>18</v>
      </c>
      <c r="T8" s="34">
        <v>30</v>
      </c>
      <c r="U8" s="32"/>
      <c r="V8" s="32"/>
    </row>
    <row r="9" spans="1:22" s="9" customFormat="1" ht="22.5" customHeight="1">
      <c r="A9" s="503" t="s">
        <v>477</v>
      </c>
      <c r="B9" s="504"/>
      <c r="C9" s="34">
        <v>1</v>
      </c>
      <c r="D9" s="34">
        <v>32</v>
      </c>
      <c r="E9" s="34">
        <f>SUM(F9:G9)</f>
        <v>860</v>
      </c>
      <c r="F9" s="34">
        <v>0</v>
      </c>
      <c r="G9" s="102">
        <v>860</v>
      </c>
      <c r="H9" s="34">
        <f>SUM(I9:J9)</f>
        <v>54</v>
      </c>
      <c r="I9" s="34">
        <f>54-26</f>
        <v>28</v>
      </c>
      <c r="J9" s="34">
        <v>26</v>
      </c>
      <c r="K9" s="34">
        <v>6</v>
      </c>
      <c r="L9" s="34">
        <v>4</v>
      </c>
      <c r="M9" s="102">
        <v>2</v>
      </c>
      <c r="N9" s="34">
        <v>320</v>
      </c>
      <c r="O9" s="34">
        <v>218</v>
      </c>
      <c r="P9" s="34">
        <v>280</v>
      </c>
      <c r="Q9" s="34">
        <v>274</v>
      </c>
      <c r="R9" s="34">
        <v>34</v>
      </c>
      <c r="S9" s="34">
        <v>19</v>
      </c>
      <c r="T9" s="34">
        <v>34</v>
      </c>
      <c r="U9" s="32"/>
      <c r="V9" s="32"/>
    </row>
    <row r="10" spans="1:22" s="9" customFormat="1" ht="22.5" customHeight="1">
      <c r="A10" s="509" t="s">
        <v>513</v>
      </c>
      <c r="B10" s="510"/>
      <c r="C10" s="304">
        <v>1</v>
      </c>
      <c r="D10" s="146">
        <v>28</v>
      </c>
      <c r="E10" s="146">
        <v>826</v>
      </c>
      <c r="F10" s="146">
        <v>0</v>
      </c>
      <c r="G10" s="287">
        <v>826</v>
      </c>
      <c r="H10" s="146">
        <v>50</v>
      </c>
      <c r="I10" s="146">
        <v>31</v>
      </c>
      <c r="J10" s="146">
        <v>19</v>
      </c>
      <c r="K10" s="146">
        <v>5</v>
      </c>
      <c r="L10" s="146">
        <v>3</v>
      </c>
      <c r="M10" s="287">
        <v>2</v>
      </c>
      <c r="N10" s="146">
        <v>299</v>
      </c>
      <c r="O10" s="146">
        <v>217</v>
      </c>
      <c r="P10" s="146">
        <v>280</v>
      </c>
      <c r="Q10" s="146">
        <v>280</v>
      </c>
      <c r="R10" s="146">
        <v>34</v>
      </c>
      <c r="S10" s="146">
        <v>19</v>
      </c>
      <c r="T10" s="146">
        <v>26</v>
      </c>
      <c r="U10" s="32"/>
      <c r="V10" s="32"/>
    </row>
    <row r="11" spans="1:22" s="19" customFormat="1" ht="9.75" customHeight="1">
      <c r="A11" s="137"/>
      <c r="B11" s="178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31"/>
      <c r="V11" s="131"/>
    </row>
    <row r="12" spans="1:22" s="135" customFormat="1" ht="16.5" customHeight="1">
      <c r="A12" s="16" t="s">
        <v>225</v>
      </c>
      <c r="B12" s="16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4"/>
    </row>
    <row r="13" spans="1:21" ht="14.25">
      <c r="A13" s="16" t="s">
        <v>361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ht="14.25">
      <c r="A14" s="9" t="s">
        <v>362</v>
      </c>
    </row>
    <row r="15" spans="2:22" ht="14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ht="14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</sheetData>
  <sheetProtection/>
  <mergeCells count="15">
    <mergeCell ref="D5:D6"/>
    <mergeCell ref="E5:G5"/>
    <mergeCell ref="H5:J5"/>
    <mergeCell ref="A7:B7"/>
    <mergeCell ref="K5:M5"/>
    <mergeCell ref="N5:O5"/>
    <mergeCell ref="C5:C6"/>
    <mergeCell ref="A10:B10"/>
    <mergeCell ref="A9:B9"/>
    <mergeCell ref="P5:Q5"/>
    <mergeCell ref="T5:T6"/>
    <mergeCell ref="A8:B8"/>
    <mergeCell ref="S5:S6"/>
    <mergeCell ref="R5:R6"/>
    <mergeCell ref="A5:B6"/>
  </mergeCells>
  <printOptions/>
  <pageMargins left="0.4330708661417323" right="0.35433070866141736" top="0.8661417322834646" bottom="0.3937007874015748" header="0.7874015748031497" footer="0.3937007874015748"/>
  <pageSetup horizontalDpi="300" verticalDpi="3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20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:R13"/>
    </sheetView>
  </sheetViews>
  <sheetFormatPr defaultColWidth="8.88671875" defaultRowHeight="13.5"/>
  <cols>
    <col min="1" max="1" width="17.88671875" style="195" customWidth="1"/>
    <col min="2" max="3" width="6.77734375" style="195" customWidth="1"/>
    <col min="4" max="6" width="8.77734375" style="195" customWidth="1"/>
    <col min="7" max="7" width="6.77734375" style="195" bestFit="1" customWidth="1"/>
    <col min="8" max="9" width="5.77734375" style="195" bestFit="1" customWidth="1"/>
    <col min="10" max="10" width="4.99609375" style="195" bestFit="1" customWidth="1"/>
    <col min="11" max="11" width="8.10546875" style="195" customWidth="1"/>
    <col min="12" max="14" width="7.77734375" style="195" customWidth="1"/>
    <col min="15" max="15" width="9.99609375" style="195" bestFit="1" customWidth="1"/>
    <col min="16" max="16" width="8.21484375" style="195" customWidth="1"/>
    <col min="17" max="17" width="7.5546875" style="195" customWidth="1"/>
    <col min="18" max="18" width="6.77734375" style="195" customWidth="1"/>
    <col min="19" max="16384" width="8.88671875" style="195" customWidth="1"/>
  </cols>
  <sheetData>
    <row r="1" ht="15" customHeight="1"/>
    <row r="2" spans="1:2" ht="22.5" customHeight="1">
      <c r="A2" s="335" t="s">
        <v>260</v>
      </c>
      <c r="B2" s="335"/>
    </row>
    <row r="3" s="188" customFormat="1" ht="14.25">
      <c r="D3" s="196" t="s">
        <v>0</v>
      </c>
    </row>
    <row r="4" spans="1:17" s="188" customFormat="1" ht="19.5" customHeight="1">
      <c r="A4" s="196" t="s">
        <v>11</v>
      </c>
      <c r="E4" s="196" t="s">
        <v>0</v>
      </c>
      <c r="J4" s="196" t="s">
        <v>0</v>
      </c>
      <c r="N4" s="196" t="s">
        <v>0</v>
      </c>
      <c r="O4" s="196" t="s">
        <v>0</v>
      </c>
      <c r="Q4" s="196"/>
    </row>
    <row r="5" spans="1:18" s="188" customFormat="1" ht="22.5" customHeight="1">
      <c r="A5" s="531" t="s">
        <v>94</v>
      </c>
      <c r="B5" s="528" t="s">
        <v>19</v>
      </c>
      <c r="C5" s="528" t="s">
        <v>26</v>
      </c>
      <c r="D5" s="528" t="s">
        <v>424</v>
      </c>
      <c r="E5" s="528"/>
      <c r="F5" s="528"/>
      <c r="G5" s="529" t="s">
        <v>425</v>
      </c>
      <c r="H5" s="528"/>
      <c r="I5" s="529" t="s">
        <v>426</v>
      </c>
      <c r="J5" s="528"/>
      <c r="K5" s="528" t="s">
        <v>427</v>
      </c>
      <c r="L5" s="528"/>
      <c r="M5" s="528"/>
      <c r="N5" s="528"/>
      <c r="O5" s="528" t="s">
        <v>428</v>
      </c>
      <c r="P5" s="528"/>
      <c r="Q5" s="530" t="s">
        <v>429</v>
      </c>
      <c r="R5" s="533" t="s">
        <v>430</v>
      </c>
    </row>
    <row r="6" spans="1:18" s="188" customFormat="1" ht="32.25" customHeight="1">
      <c r="A6" s="531"/>
      <c r="B6" s="528"/>
      <c r="C6" s="528"/>
      <c r="D6" s="393" t="s">
        <v>1</v>
      </c>
      <c r="E6" s="393" t="s">
        <v>2</v>
      </c>
      <c r="F6" s="393" t="s">
        <v>3</v>
      </c>
      <c r="G6" s="402"/>
      <c r="H6" s="393" t="s">
        <v>3</v>
      </c>
      <c r="I6" s="402"/>
      <c r="J6" s="393" t="s">
        <v>3</v>
      </c>
      <c r="K6" s="393" t="s">
        <v>13</v>
      </c>
      <c r="L6" s="393" t="s">
        <v>14</v>
      </c>
      <c r="M6" s="393" t="s">
        <v>27</v>
      </c>
      <c r="N6" s="393" t="s">
        <v>28</v>
      </c>
      <c r="O6" s="394" t="s">
        <v>431</v>
      </c>
      <c r="P6" s="393" t="s">
        <v>29</v>
      </c>
      <c r="Q6" s="528"/>
      <c r="R6" s="533"/>
    </row>
    <row r="7" spans="1:18" s="186" customFormat="1" ht="27" customHeight="1">
      <c r="A7" s="206" t="s">
        <v>432</v>
      </c>
      <c r="B7" s="185">
        <v>1</v>
      </c>
      <c r="C7" s="317">
        <v>35</v>
      </c>
      <c r="D7" s="185">
        <v>10654</v>
      </c>
      <c r="E7" s="185">
        <v>8297</v>
      </c>
      <c r="F7" s="185">
        <v>2357</v>
      </c>
      <c r="G7" s="185">
        <v>149</v>
      </c>
      <c r="H7" s="185">
        <v>30</v>
      </c>
      <c r="I7" s="185">
        <v>36</v>
      </c>
      <c r="J7" s="307">
        <v>18</v>
      </c>
      <c r="K7" s="185">
        <v>2164</v>
      </c>
      <c r="L7" s="185">
        <v>93</v>
      </c>
      <c r="M7" s="185">
        <v>1330</v>
      </c>
      <c r="N7" s="185">
        <v>34</v>
      </c>
      <c r="O7" s="185">
        <v>17429</v>
      </c>
      <c r="P7" s="185">
        <v>2950</v>
      </c>
      <c r="Q7" s="185">
        <v>133</v>
      </c>
      <c r="R7" s="185">
        <v>88</v>
      </c>
    </row>
    <row r="8" spans="1:18" s="186" customFormat="1" ht="27" customHeight="1">
      <c r="A8" s="206" t="s">
        <v>433</v>
      </c>
      <c r="B8" s="185">
        <v>1</v>
      </c>
      <c r="C8" s="307">
        <v>27</v>
      </c>
      <c r="D8" s="185">
        <v>10718</v>
      </c>
      <c r="E8" s="185">
        <v>8189</v>
      </c>
      <c r="F8" s="185">
        <v>2529</v>
      </c>
      <c r="G8" s="185">
        <v>150</v>
      </c>
      <c r="H8" s="185">
        <v>36</v>
      </c>
      <c r="I8" s="185">
        <v>36</v>
      </c>
      <c r="J8" s="307">
        <v>3</v>
      </c>
      <c r="K8" s="185">
        <v>2262</v>
      </c>
      <c r="L8" s="185">
        <v>103</v>
      </c>
      <c r="M8" s="185">
        <v>1506</v>
      </c>
      <c r="N8" s="185">
        <v>38</v>
      </c>
      <c r="O8" s="185">
        <v>23992</v>
      </c>
      <c r="P8" s="185">
        <v>3096</v>
      </c>
      <c r="Q8" s="185">
        <v>133</v>
      </c>
      <c r="R8" s="185">
        <v>82</v>
      </c>
    </row>
    <row r="9" spans="1:18" s="186" customFormat="1" ht="27" customHeight="1">
      <c r="A9" s="206" t="s">
        <v>434</v>
      </c>
      <c r="B9" s="185">
        <v>1</v>
      </c>
      <c r="C9" s="307">
        <v>24</v>
      </c>
      <c r="D9" s="185">
        <v>10780</v>
      </c>
      <c r="E9" s="185">
        <v>8052</v>
      </c>
      <c r="F9" s="185">
        <v>2728</v>
      </c>
      <c r="G9" s="185">
        <v>155</v>
      </c>
      <c r="H9" s="185">
        <v>46</v>
      </c>
      <c r="I9" s="185">
        <v>34</v>
      </c>
      <c r="J9" s="307">
        <v>2</v>
      </c>
      <c r="K9" s="184">
        <v>2249</v>
      </c>
      <c r="L9" s="185">
        <v>107</v>
      </c>
      <c r="M9" s="185">
        <v>1320</v>
      </c>
      <c r="N9" s="185">
        <v>15</v>
      </c>
      <c r="O9" s="185">
        <v>27716</v>
      </c>
      <c r="P9" s="185">
        <v>3038</v>
      </c>
      <c r="Q9" s="185">
        <v>131.9</v>
      </c>
      <c r="R9" s="185">
        <v>88.196</v>
      </c>
    </row>
    <row r="10" spans="1:18" s="188" customFormat="1" ht="27" customHeight="1">
      <c r="A10" s="206" t="s">
        <v>435</v>
      </c>
      <c r="B10" s="356">
        <v>1</v>
      </c>
      <c r="C10" s="357">
        <v>22</v>
      </c>
      <c r="D10" s="362">
        <v>10657</v>
      </c>
      <c r="E10" s="362">
        <v>7815</v>
      </c>
      <c r="F10" s="362">
        <v>2842</v>
      </c>
      <c r="G10" s="362">
        <v>152</v>
      </c>
      <c r="H10" s="362">
        <v>38</v>
      </c>
      <c r="I10" s="362">
        <v>35</v>
      </c>
      <c r="J10" s="363">
        <v>4</v>
      </c>
      <c r="K10" s="364">
        <v>2344</v>
      </c>
      <c r="L10" s="362">
        <v>137</v>
      </c>
      <c r="M10" s="362">
        <v>1360</v>
      </c>
      <c r="N10" s="362">
        <v>26</v>
      </c>
      <c r="O10" s="362">
        <v>28192</v>
      </c>
      <c r="P10" s="362">
        <v>2971</v>
      </c>
      <c r="Q10" s="362">
        <v>131.8</v>
      </c>
      <c r="R10" s="362">
        <v>88</v>
      </c>
    </row>
    <row r="11" spans="1:18" s="188" customFormat="1" ht="27" customHeight="1">
      <c r="A11" s="206" t="s">
        <v>514</v>
      </c>
      <c r="B11" s="358">
        <v>1</v>
      </c>
      <c r="C11" s="359">
        <v>23</v>
      </c>
      <c r="D11" s="365">
        <f>SUM(E11:F11)</f>
        <v>10396</v>
      </c>
      <c r="E11" s="365">
        <v>7431</v>
      </c>
      <c r="F11" s="365">
        <v>2965</v>
      </c>
      <c r="G11" s="365">
        <v>153</v>
      </c>
      <c r="H11" s="365">
        <v>37</v>
      </c>
      <c r="I11" s="365">
        <v>35</v>
      </c>
      <c r="J11" s="320">
        <v>4</v>
      </c>
      <c r="K11" s="366">
        <v>2342</v>
      </c>
      <c r="L11" s="365">
        <v>130</v>
      </c>
      <c r="M11" s="365">
        <v>1408</v>
      </c>
      <c r="N11" s="365">
        <v>23</v>
      </c>
      <c r="O11" s="365">
        <v>24581</v>
      </c>
      <c r="P11" s="365">
        <v>2923</v>
      </c>
      <c r="Q11" s="365">
        <v>131.9</v>
      </c>
      <c r="R11" s="365">
        <v>109.2</v>
      </c>
    </row>
    <row r="12" spans="1:18" s="188" customFormat="1" ht="27" customHeight="1">
      <c r="A12" s="221" t="s">
        <v>513</v>
      </c>
      <c r="B12" s="360">
        <v>1</v>
      </c>
      <c r="C12" s="361">
        <v>24</v>
      </c>
      <c r="D12" s="367">
        <v>10102</v>
      </c>
      <c r="E12" s="367">
        <v>7095</v>
      </c>
      <c r="F12" s="367">
        <v>3007</v>
      </c>
      <c r="G12" s="367">
        <v>160</v>
      </c>
      <c r="H12" s="367">
        <v>50</v>
      </c>
      <c r="I12" s="367">
        <v>34</v>
      </c>
      <c r="J12" s="368">
        <v>4</v>
      </c>
      <c r="K12" s="369">
        <v>2464</v>
      </c>
      <c r="L12" s="367">
        <v>122</v>
      </c>
      <c r="M12" s="367">
        <v>1398</v>
      </c>
      <c r="N12" s="367">
        <v>25</v>
      </c>
      <c r="O12" s="367">
        <v>26919</v>
      </c>
      <c r="P12" s="367">
        <v>2784</v>
      </c>
      <c r="Q12" s="367">
        <v>132</v>
      </c>
      <c r="R12" s="367">
        <v>109</v>
      </c>
    </row>
    <row r="13" spans="1:14" s="194" customFormat="1" ht="15" customHeight="1">
      <c r="A13" s="218" t="s">
        <v>436</v>
      </c>
      <c r="C13" s="218"/>
      <c r="F13" s="218"/>
      <c r="K13" s="218"/>
      <c r="N13" s="218"/>
    </row>
    <row r="14" spans="1:13" s="194" customFormat="1" ht="15" customHeight="1">
      <c r="A14" s="218" t="s">
        <v>455</v>
      </c>
      <c r="M14" s="218" t="s">
        <v>0</v>
      </c>
    </row>
    <row r="15" spans="1:13" s="194" customFormat="1" ht="15" customHeight="1">
      <c r="A15" s="218" t="s">
        <v>460</v>
      </c>
      <c r="M15" s="218"/>
    </row>
    <row r="16" spans="1:13" s="194" customFormat="1" ht="15" customHeight="1">
      <c r="A16" s="532" t="s">
        <v>461</v>
      </c>
      <c r="B16" s="532"/>
      <c r="C16" s="532"/>
      <c r="M16" s="218"/>
    </row>
    <row r="17" spans="1:13" s="194" customFormat="1" ht="15" customHeight="1">
      <c r="A17" s="273" t="s">
        <v>462</v>
      </c>
      <c r="B17" s="273"/>
      <c r="C17" s="273"/>
      <c r="D17" s="273"/>
      <c r="M17" s="218"/>
    </row>
    <row r="18" spans="1:21" ht="14.25">
      <c r="A18" s="218" t="s">
        <v>437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</row>
    <row r="19" ht="14.25">
      <c r="A19" s="188" t="s">
        <v>438</v>
      </c>
    </row>
    <row r="20" spans="2:18" ht="14.25"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</row>
  </sheetData>
  <sheetProtection/>
  <mergeCells count="11">
    <mergeCell ref="R5:R6"/>
    <mergeCell ref="O5:P5"/>
    <mergeCell ref="B5:B6"/>
    <mergeCell ref="C5:C6"/>
    <mergeCell ref="K5:N5"/>
    <mergeCell ref="D5:F5"/>
    <mergeCell ref="G5:H5"/>
    <mergeCell ref="I5:J5"/>
    <mergeCell ref="Q5:Q6"/>
    <mergeCell ref="A5:A6"/>
    <mergeCell ref="A16:C16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zoomScale="69" zoomScaleNormal="69" zoomScalePageLayoutView="0" workbookViewId="0" topLeftCell="A1">
      <selection activeCell="D34" sqref="D34"/>
    </sheetView>
  </sheetViews>
  <sheetFormatPr defaultColWidth="8.88671875" defaultRowHeight="13.5"/>
  <cols>
    <col min="1" max="1" width="14.88671875" style="195" customWidth="1"/>
    <col min="2" max="14" width="8.88671875" style="195" customWidth="1"/>
    <col min="15" max="15" width="7.6640625" style="195" customWidth="1"/>
    <col min="16" max="16" width="7.99609375" style="195" customWidth="1"/>
    <col min="17" max="16384" width="8.88671875" style="195" customWidth="1"/>
  </cols>
  <sheetData>
    <row r="2" spans="1:6" ht="17.25">
      <c r="A2" s="536" t="s">
        <v>98</v>
      </c>
      <c r="B2" s="536"/>
      <c r="C2" s="536"/>
      <c r="D2" s="536"/>
      <c r="E2" s="536"/>
      <c r="F2" s="536"/>
    </row>
    <row r="4" spans="1:16" s="197" customFormat="1" ht="19.5" customHeight="1">
      <c r="A4" s="214" t="s">
        <v>11</v>
      </c>
      <c r="P4" s="214"/>
    </row>
    <row r="5" spans="1:16" s="197" customFormat="1" ht="24" customHeight="1">
      <c r="A5" s="537" t="s">
        <v>94</v>
      </c>
      <c r="B5" s="535" t="s">
        <v>32</v>
      </c>
      <c r="C5" s="535" t="s">
        <v>408</v>
      </c>
      <c r="D5" s="534" t="s">
        <v>409</v>
      </c>
      <c r="E5" s="535"/>
      <c r="F5" s="535"/>
      <c r="G5" s="534" t="s">
        <v>410</v>
      </c>
      <c r="H5" s="535"/>
      <c r="I5" s="534" t="s">
        <v>411</v>
      </c>
      <c r="J5" s="535"/>
      <c r="K5" s="535" t="s">
        <v>412</v>
      </c>
      <c r="L5" s="535"/>
      <c r="M5" s="535" t="s">
        <v>413</v>
      </c>
      <c r="N5" s="535"/>
      <c r="O5" s="539" t="s">
        <v>414</v>
      </c>
      <c r="P5" s="538" t="s">
        <v>415</v>
      </c>
    </row>
    <row r="6" spans="1:16" s="197" customFormat="1" ht="33.75" customHeight="1">
      <c r="A6" s="537"/>
      <c r="B6" s="535"/>
      <c r="C6" s="535"/>
      <c r="D6" s="215"/>
      <c r="E6" s="395" t="s">
        <v>2</v>
      </c>
      <c r="F6" s="395" t="s">
        <v>3</v>
      </c>
      <c r="G6" s="215"/>
      <c r="H6" s="395" t="s">
        <v>3</v>
      </c>
      <c r="I6" s="215"/>
      <c r="J6" s="395" t="s">
        <v>3</v>
      </c>
      <c r="K6" s="396" t="s">
        <v>416</v>
      </c>
      <c r="L6" s="396" t="s">
        <v>27</v>
      </c>
      <c r="M6" s="396" t="s">
        <v>417</v>
      </c>
      <c r="N6" s="396" t="s">
        <v>29</v>
      </c>
      <c r="O6" s="539"/>
      <c r="P6" s="538"/>
    </row>
    <row r="7" spans="1:16" s="197" customFormat="1" ht="27" customHeight="1">
      <c r="A7" s="216" t="s">
        <v>418</v>
      </c>
      <c r="B7" s="370">
        <v>1</v>
      </c>
      <c r="C7" s="371">
        <v>12</v>
      </c>
      <c r="D7" s="362">
        <v>2245</v>
      </c>
      <c r="E7" s="362">
        <v>726</v>
      </c>
      <c r="F7" s="362">
        <v>1519</v>
      </c>
      <c r="G7" s="362">
        <v>85</v>
      </c>
      <c r="H7" s="362">
        <v>20</v>
      </c>
      <c r="I7" s="362">
        <v>60</v>
      </c>
      <c r="J7" s="363">
        <v>28</v>
      </c>
      <c r="K7" s="362">
        <v>615</v>
      </c>
      <c r="L7" s="362">
        <v>263</v>
      </c>
      <c r="M7" s="362">
        <v>1417</v>
      </c>
      <c r="N7" s="362">
        <v>529</v>
      </c>
      <c r="O7" s="362">
        <v>65</v>
      </c>
      <c r="P7" s="362">
        <v>58</v>
      </c>
    </row>
    <row r="8" spans="1:16" s="197" customFormat="1" ht="27" customHeight="1">
      <c r="A8" s="216" t="s">
        <v>419</v>
      </c>
      <c r="B8" s="372">
        <v>1</v>
      </c>
      <c r="C8" s="363">
        <v>12</v>
      </c>
      <c r="D8" s="362">
        <v>2144</v>
      </c>
      <c r="E8" s="362">
        <v>729</v>
      </c>
      <c r="F8" s="362">
        <v>1415</v>
      </c>
      <c r="G8" s="362">
        <v>86</v>
      </c>
      <c r="H8" s="362">
        <v>20</v>
      </c>
      <c r="I8" s="362">
        <v>64</v>
      </c>
      <c r="J8" s="363">
        <v>27</v>
      </c>
      <c r="K8" s="362">
        <v>560</v>
      </c>
      <c r="L8" s="362">
        <v>296</v>
      </c>
      <c r="M8" s="362">
        <v>1936</v>
      </c>
      <c r="N8" s="362">
        <v>475</v>
      </c>
      <c r="O8" s="362">
        <v>65</v>
      </c>
      <c r="P8" s="362">
        <v>46</v>
      </c>
    </row>
    <row r="9" spans="1:16" s="197" customFormat="1" ht="27" customHeight="1">
      <c r="A9" s="216" t="s">
        <v>420</v>
      </c>
      <c r="B9" s="372">
        <v>1</v>
      </c>
      <c r="C9" s="363">
        <v>13</v>
      </c>
      <c r="D9" s="362">
        <v>2015</v>
      </c>
      <c r="E9" s="362">
        <v>661</v>
      </c>
      <c r="F9" s="362">
        <v>1354</v>
      </c>
      <c r="G9" s="362">
        <v>91</v>
      </c>
      <c r="H9" s="362">
        <v>21</v>
      </c>
      <c r="I9" s="362">
        <v>63</v>
      </c>
      <c r="J9" s="363">
        <v>26</v>
      </c>
      <c r="K9" s="362">
        <v>523</v>
      </c>
      <c r="L9" s="362">
        <v>297</v>
      </c>
      <c r="M9" s="362">
        <v>1805</v>
      </c>
      <c r="N9" s="362">
        <v>410</v>
      </c>
      <c r="O9" s="362">
        <v>65</v>
      </c>
      <c r="P9" s="362">
        <v>46</v>
      </c>
    </row>
    <row r="10" spans="1:16" s="197" customFormat="1" ht="31.5" customHeight="1">
      <c r="A10" s="216" t="s">
        <v>421</v>
      </c>
      <c r="B10" s="372">
        <v>1</v>
      </c>
      <c r="C10" s="363">
        <v>13</v>
      </c>
      <c r="D10" s="362">
        <v>1887</v>
      </c>
      <c r="E10" s="362">
        <v>618</v>
      </c>
      <c r="F10" s="362">
        <v>1269</v>
      </c>
      <c r="G10" s="362">
        <v>93</v>
      </c>
      <c r="H10" s="362">
        <v>20</v>
      </c>
      <c r="I10" s="362">
        <v>58</v>
      </c>
      <c r="J10" s="363">
        <v>25</v>
      </c>
      <c r="K10" s="362">
        <v>531</v>
      </c>
      <c r="L10" s="362">
        <v>353</v>
      </c>
      <c r="M10" s="362">
        <v>1619</v>
      </c>
      <c r="N10" s="362">
        <v>421</v>
      </c>
      <c r="O10" s="362">
        <v>66</v>
      </c>
      <c r="P10" s="362">
        <v>43</v>
      </c>
    </row>
    <row r="11" spans="1:16" s="194" customFormat="1" ht="29.25" customHeight="1">
      <c r="A11" s="216" t="s">
        <v>477</v>
      </c>
      <c r="B11" s="372">
        <v>1</v>
      </c>
      <c r="C11" s="363">
        <v>13</v>
      </c>
      <c r="D11" s="362">
        <v>1774</v>
      </c>
      <c r="E11" s="362">
        <v>575</v>
      </c>
      <c r="F11" s="362">
        <v>1199</v>
      </c>
      <c r="G11" s="362">
        <v>92</v>
      </c>
      <c r="H11" s="362">
        <v>20</v>
      </c>
      <c r="I11" s="362">
        <v>63</v>
      </c>
      <c r="J11" s="363">
        <v>25</v>
      </c>
      <c r="K11" s="362">
        <v>518</v>
      </c>
      <c r="L11" s="362">
        <v>298</v>
      </c>
      <c r="M11" s="362">
        <v>2046</v>
      </c>
      <c r="N11" s="362">
        <v>418</v>
      </c>
      <c r="O11" s="362">
        <v>65</v>
      </c>
      <c r="P11" s="362">
        <v>46</v>
      </c>
    </row>
    <row r="12" spans="1:16" s="194" customFormat="1" ht="29.25" customHeight="1">
      <c r="A12" s="217" t="s">
        <v>512</v>
      </c>
      <c r="B12" s="373">
        <v>1</v>
      </c>
      <c r="C12" s="374">
        <v>13</v>
      </c>
      <c r="D12" s="375">
        <v>1710</v>
      </c>
      <c r="E12" s="375">
        <v>552</v>
      </c>
      <c r="F12" s="375">
        <v>1158</v>
      </c>
      <c r="G12" s="375">
        <v>92</v>
      </c>
      <c r="H12" s="375">
        <v>20</v>
      </c>
      <c r="I12" s="375">
        <v>55</v>
      </c>
      <c r="J12" s="374">
        <v>23</v>
      </c>
      <c r="K12" s="375">
        <v>463</v>
      </c>
      <c r="L12" s="375">
        <v>321</v>
      </c>
      <c r="M12" s="375">
        <v>2563</v>
      </c>
      <c r="N12" s="375">
        <v>417</v>
      </c>
      <c r="O12" s="375">
        <v>65</v>
      </c>
      <c r="P12" s="375">
        <v>43</v>
      </c>
    </row>
    <row r="13" spans="1:16" s="194" customFormat="1" ht="14.25" customHeight="1">
      <c r="A13" s="218" t="s">
        <v>422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</row>
    <row r="14" spans="1:16" ht="14.25" customHeight="1">
      <c r="A14" s="218" t="s">
        <v>456</v>
      </c>
      <c r="B14" s="194"/>
      <c r="C14" s="194"/>
      <c r="D14" s="194"/>
      <c r="E14" s="194"/>
      <c r="F14" s="194"/>
      <c r="G14" s="194"/>
      <c r="H14" s="194"/>
      <c r="I14" s="194"/>
      <c r="J14" s="219"/>
      <c r="K14" s="194"/>
      <c r="L14" s="219"/>
      <c r="M14" s="194"/>
      <c r="N14" s="219"/>
      <c r="O14" s="219"/>
      <c r="P14" s="194"/>
    </row>
    <row r="15" ht="14.25" customHeight="1">
      <c r="A15" s="218" t="s">
        <v>457</v>
      </c>
    </row>
    <row r="16" ht="14.25" customHeight="1">
      <c r="A16" s="194" t="s">
        <v>423</v>
      </c>
    </row>
    <row r="17" ht="14.25" customHeight="1">
      <c r="A17" s="194" t="s">
        <v>458</v>
      </c>
    </row>
    <row r="18" ht="14.25" customHeight="1">
      <c r="A18" s="220" t="s">
        <v>407</v>
      </c>
    </row>
    <row r="19" ht="14.25">
      <c r="A19" s="220" t="s">
        <v>459</v>
      </c>
    </row>
  </sheetData>
  <sheetProtection/>
  <mergeCells count="11">
    <mergeCell ref="P5:P6"/>
    <mergeCell ref="M5:N5"/>
    <mergeCell ref="O5:O6"/>
    <mergeCell ref="I5:J5"/>
    <mergeCell ref="K5:L5"/>
    <mergeCell ref="G5:H5"/>
    <mergeCell ref="A2:F2"/>
    <mergeCell ref="A5:A6"/>
    <mergeCell ref="B5:B6"/>
    <mergeCell ref="C5:C6"/>
    <mergeCell ref="D5:F5"/>
  </mergeCells>
  <printOptions/>
  <pageMargins left="0.5" right="0.22" top="0.98" bottom="0.88" header="0.5" footer="0.5"/>
  <pageSetup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2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" sqref="L12"/>
    </sheetView>
  </sheetViews>
  <sheetFormatPr defaultColWidth="8.88671875" defaultRowHeight="13.5"/>
  <cols>
    <col min="1" max="1" width="15.10546875" style="192" customWidth="1"/>
    <col min="2" max="3" width="7.21484375" style="192" customWidth="1"/>
    <col min="4" max="4" width="7.77734375" style="192" customWidth="1"/>
    <col min="5" max="7" width="8.10546875" style="192" customWidth="1"/>
    <col min="8" max="9" width="6.5546875" style="192" customWidth="1"/>
    <col min="10" max="10" width="5.77734375" style="192" customWidth="1"/>
    <col min="11" max="11" width="6.3359375" style="192" customWidth="1"/>
    <col min="12" max="13" width="6.6640625" style="192" customWidth="1"/>
    <col min="14" max="14" width="7.10546875" style="192" customWidth="1"/>
    <col min="15" max="15" width="5.99609375" style="192" customWidth="1"/>
    <col min="16" max="16" width="8.88671875" style="192" customWidth="1"/>
    <col min="17" max="17" width="7.5546875" style="192" customWidth="1"/>
    <col min="18" max="18" width="7.88671875" style="192" customWidth="1"/>
    <col min="19" max="19" width="6.88671875" style="192" customWidth="1"/>
    <col min="20" max="16384" width="8.88671875" style="192" customWidth="1"/>
  </cols>
  <sheetData>
    <row r="1" ht="13.5"/>
    <row r="2" spans="1:4" ht="23.25" customHeight="1">
      <c r="A2" s="540" t="s">
        <v>261</v>
      </c>
      <c r="B2" s="540"/>
      <c r="C2" s="540"/>
      <c r="D2" s="540"/>
    </row>
    <row r="3" spans="1:19" s="195" customFormat="1" ht="13.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20" s="195" customFormat="1" ht="13.5">
      <c r="A4" s="196" t="s">
        <v>77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97"/>
    </row>
    <row r="5" spans="1:20" s="195" customFormat="1" ht="24" customHeight="1">
      <c r="A5" s="531" t="s">
        <v>94</v>
      </c>
      <c r="B5" s="528" t="s">
        <v>388</v>
      </c>
      <c r="C5" s="530" t="s">
        <v>109</v>
      </c>
      <c r="D5" s="530" t="s">
        <v>110</v>
      </c>
      <c r="E5" s="529" t="s">
        <v>389</v>
      </c>
      <c r="F5" s="528"/>
      <c r="G5" s="528"/>
      <c r="H5" s="529" t="s">
        <v>390</v>
      </c>
      <c r="I5" s="528"/>
      <c r="J5" s="529" t="s">
        <v>391</v>
      </c>
      <c r="K5" s="528"/>
      <c r="L5" s="528" t="s">
        <v>22</v>
      </c>
      <c r="M5" s="528"/>
      <c r="N5" s="528"/>
      <c r="O5" s="528"/>
      <c r="P5" s="528" t="s">
        <v>111</v>
      </c>
      <c r="Q5" s="528"/>
      <c r="R5" s="530" t="s">
        <v>392</v>
      </c>
      <c r="S5" s="533" t="s">
        <v>393</v>
      </c>
      <c r="T5" s="197"/>
    </row>
    <row r="6" spans="1:20" s="195" customFormat="1" ht="27">
      <c r="A6" s="531"/>
      <c r="B6" s="528"/>
      <c r="C6" s="530"/>
      <c r="D6" s="528"/>
      <c r="E6" s="402"/>
      <c r="F6" s="393" t="s">
        <v>2</v>
      </c>
      <c r="G6" s="393" t="s">
        <v>3</v>
      </c>
      <c r="H6" s="402"/>
      <c r="I6" s="393" t="s">
        <v>3</v>
      </c>
      <c r="J6" s="402"/>
      <c r="K6" s="393" t="s">
        <v>3</v>
      </c>
      <c r="L6" s="394" t="s">
        <v>33</v>
      </c>
      <c r="M6" s="394" t="s">
        <v>14</v>
      </c>
      <c r="N6" s="394" t="s">
        <v>27</v>
      </c>
      <c r="O6" s="394" t="s">
        <v>28</v>
      </c>
      <c r="P6" s="394" t="s">
        <v>31</v>
      </c>
      <c r="Q6" s="394" t="s">
        <v>112</v>
      </c>
      <c r="R6" s="530"/>
      <c r="S6" s="533"/>
      <c r="T6" s="197"/>
    </row>
    <row r="7" spans="1:20" s="195" customFormat="1" ht="27" customHeight="1">
      <c r="A7" s="198" t="s">
        <v>395</v>
      </c>
      <c r="B7" s="199" t="s">
        <v>394</v>
      </c>
      <c r="C7" s="184">
        <v>8</v>
      </c>
      <c r="D7" s="184">
        <v>20</v>
      </c>
      <c r="E7" s="184">
        <v>3552</v>
      </c>
      <c r="F7" s="184">
        <v>1532</v>
      </c>
      <c r="G7" s="184">
        <v>2020</v>
      </c>
      <c r="H7" s="184">
        <v>325</v>
      </c>
      <c r="I7" s="184">
        <v>54</v>
      </c>
      <c r="J7" s="184">
        <v>30</v>
      </c>
      <c r="K7" s="318">
        <v>11</v>
      </c>
      <c r="L7" s="184">
        <v>569</v>
      </c>
      <c r="M7" s="184">
        <v>43</v>
      </c>
      <c r="N7" s="184">
        <v>292</v>
      </c>
      <c r="O7" s="185">
        <v>0</v>
      </c>
      <c r="P7" s="184">
        <v>3814</v>
      </c>
      <c r="Q7" s="184">
        <v>600</v>
      </c>
      <c r="R7" s="184">
        <v>228</v>
      </c>
      <c r="S7" s="184">
        <v>273</v>
      </c>
      <c r="T7" s="197"/>
    </row>
    <row r="8" spans="1:20" s="195" customFormat="1" ht="27" customHeight="1">
      <c r="A8" s="198" t="s">
        <v>396</v>
      </c>
      <c r="B8" s="199" t="s">
        <v>394</v>
      </c>
      <c r="C8" s="184">
        <v>6</v>
      </c>
      <c r="D8" s="184">
        <v>19</v>
      </c>
      <c r="E8" s="184">
        <v>3352</v>
      </c>
      <c r="F8" s="184">
        <v>1282</v>
      </c>
      <c r="G8" s="184">
        <v>2070</v>
      </c>
      <c r="H8" s="184">
        <v>352</v>
      </c>
      <c r="I8" s="184">
        <v>63</v>
      </c>
      <c r="J8" s="184">
        <v>30</v>
      </c>
      <c r="K8" s="318">
        <v>12</v>
      </c>
      <c r="L8" s="184">
        <v>572</v>
      </c>
      <c r="M8" s="184">
        <v>45</v>
      </c>
      <c r="N8" s="184">
        <v>316</v>
      </c>
      <c r="O8" s="185">
        <v>1</v>
      </c>
      <c r="P8" s="184">
        <v>4436</v>
      </c>
      <c r="Q8" s="184">
        <v>668</v>
      </c>
      <c r="R8" s="184">
        <v>196</v>
      </c>
      <c r="S8" s="184">
        <v>294</v>
      </c>
      <c r="T8" s="197"/>
    </row>
    <row r="9" spans="1:20" s="195" customFormat="1" ht="27" customHeight="1">
      <c r="A9" s="198" t="s">
        <v>397</v>
      </c>
      <c r="B9" s="199" t="s">
        <v>265</v>
      </c>
      <c r="C9" s="184">
        <v>6</v>
      </c>
      <c r="D9" s="184">
        <v>17</v>
      </c>
      <c r="E9" s="184">
        <v>3372</v>
      </c>
      <c r="F9" s="184">
        <v>1216</v>
      </c>
      <c r="G9" s="184">
        <v>2156</v>
      </c>
      <c r="H9" s="184">
        <v>374</v>
      </c>
      <c r="I9" s="184">
        <v>54</v>
      </c>
      <c r="J9" s="184">
        <v>18</v>
      </c>
      <c r="K9" s="318">
        <v>8</v>
      </c>
      <c r="L9" s="184">
        <v>577</v>
      </c>
      <c r="M9" s="184">
        <v>47</v>
      </c>
      <c r="N9" s="184">
        <v>298</v>
      </c>
      <c r="O9" s="184">
        <v>1</v>
      </c>
      <c r="P9" s="184">
        <v>4645</v>
      </c>
      <c r="Q9" s="184">
        <v>572</v>
      </c>
      <c r="R9" s="184">
        <v>196.507</v>
      </c>
      <c r="S9" s="184">
        <v>292.73199999999997</v>
      </c>
      <c r="T9" s="197"/>
    </row>
    <row r="10" spans="1:20" s="195" customFormat="1" ht="27" customHeight="1">
      <c r="A10" s="198" t="s">
        <v>398</v>
      </c>
      <c r="B10" s="199" t="s">
        <v>488</v>
      </c>
      <c r="C10" s="184">
        <v>5</v>
      </c>
      <c r="D10" s="184">
        <v>16</v>
      </c>
      <c r="E10" s="184">
        <v>3236</v>
      </c>
      <c r="F10" s="184">
        <v>1085</v>
      </c>
      <c r="G10" s="184">
        <v>2151</v>
      </c>
      <c r="H10" s="184">
        <v>379</v>
      </c>
      <c r="I10" s="184">
        <v>84</v>
      </c>
      <c r="J10" s="184">
        <v>20</v>
      </c>
      <c r="K10" s="318">
        <v>8</v>
      </c>
      <c r="L10" s="184">
        <v>559</v>
      </c>
      <c r="M10" s="184">
        <v>22</v>
      </c>
      <c r="N10" s="184">
        <v>291</v>
      </c>
      <c r="O10" s="184">
        <v>0</v>
      </c>
      <c r="P10" s="184">
        <v>4874</v>
      </c>
      <c r="Q10" s="184">
        <v>583</v>
      </c>
      <c r="R10" s="184">
        <v>163.347</v>
      </c>
      <c r="S10" s="184">
        <v>253.466</v>
      </c>
      <c r="T10" s="197"/>
    </row>
    <row r="11" spans="1:20" s="195" customFormat="1" ht="27" customHeight="1">
      <c r="A11" s="198" t="s">
        <v>477</v>
      </c>
      <c r="B11" s="199" t="s">
        <v>356</v>
      </c>
      <c r="C11" s="184">
        <v>5</v>
      </c>
      <c r="D11" s="184">
        <v>16</v>
      </c>
      <c r="E11" s="184">
        <v>3387</v>
      </c>
      <c r="F11" s="184">
        <v>1180</v>
      </c>
      <c r="G11" s="184">
        <v>2207</v>
      </c>
      <c r="H11" s="184">
        <v>384</v>
      </c>
      <c r="I11" s="184">
        <v>84</v>
      </c>
      <c r="J11" s="184">
        <v>22</v>
      </c>
      <c r="K11" s="318">
        <v>5</v>
      </c>
      <c r="L11" s="184">
        <v>587</v>
      </c>
      <c r="M11" s="184">
        <v>21</v>
      </c>
      <c r="N11" s="184">
        <v>229</v>
      </c>
      <c r="O11" s="184">
        <v>9</v>
      </c>
      <c r="P11" s="184">
        <v>5943</v>
      </c>
      <c r="Q11" s="184">
        <v>633</v>
      </c>
      <c r="R11" s="184">
        <v>163</v>
      </c>
      <c r="S11" s="184">
        <v>256</v>
      </c>
      <c r="T11" s="197"/>
    </row>
    <row r="12" spans="1:20" s="195" customFormat="1" ht="19.5" customHeight="1">
      <c r="A12" s="198" t="s">
        <v>516</v>
      </c>
      <c r="B12" s="199" t="s">
        <v>356</v>
      </c>
      <c r="C12" s="184">
        <v>4</v>
      </c>
      <c r="D12" s="184">
        <v>15</v>
      </c>
      <c r="E12" s="184">
        <v>3420</v>
      </c>
      <c r="F12" s="184">
        <v>1202</v>
      </c>
      <c r="G12" s="184">
        <v>2218</v>
      </c>
      <c r="H12" s="184">
        <v>388</v>
      </c>
      <c r="I12" s="184">
        <v>90</v>
      </c>
      <c r="J12" s="184">
        <v>24</v>
      </c>
      <c r="K12" s="318">
        <v>7</v>
      </c>
      <c r="L12" s="184">
        <f>SUM(L14:L17)</f>
        <v>640</v>
      </c>
      <c r="M12" s="184">
        <f>SUM(M14:M17)</f>
        <v>21</v>
      </c>
      <c r="N12" s="184">
        <f aca="true" t="shared" si="0" ref="N12:S12">SUM(N14:N17)</f>
        <v>322</v>
      </c>
      <c r="O12" s="184">
        <f t="shared" si="0"/>
        <v>17</v>
      </c>
      <c r="P12" s="184">
        <f t="shared" si="0"/>
        <v>7282</v>
      </c>
      <c r="Q12" s="184">
        <f t="shared" si="0"/>
        <v>573</v>
      </c>
      <c r="R12" s="184">
        <f>SUM(R14:R17)</f>
        <v>223</v>
      </c>
      <c r="S12" s="184">
        <f t="shared" si="0"/>
        <v>295</v>
      </c>
      <c r="T12" s="197"/>
    </row>
    <row r="13" spans="1:20" s="195" customFormat="1" ht="9" customHeight="1">
      <c r="A13" s="200"/>
      <c r="B13" s="201"/>
      <c r="C13" s="185"/>
      <c r="D13" s="185"/>
      <c r="E13" s="185"/>
      <c r="F13" s="185"/>
      <c r="G13" s="185"/>
      <c r="H13" s="185"/>
      <c r="I13" s="185"/>
      <c r="J13" s="185"/>
      <c r="K13" s="307"/>
      <c r="L13" s="185"/>
      <c r="M13" s="185"/>
      <c r="N13" s="185"/>
      <c r="O13" s="185"/>
      <c r="P13" s="185"/>
      <c r="Q13" s="185"/>
      <c r="R13" s="185"/>
      <c r="S13" s="185"/>
      <c r="T13" s="197"/>
    </row>
    <row r="14" spans="1:26" s="205" customFormat="1" ht="21" customHeight="1">
      <c r="A14" s="198" t="s">
        <v>399</v>
      </c>
      <c r="B14" s="416">
        <v>1</v>
      </c>
      <c r="C14" s="362">
        <v>1</v>
      </c>
      <c r="D14" s="362">
        <v>2</v>
      </c>
      <c r="E14" s="362">
        <v>299</v>
      </c>
      <c r="F14" s="362">
        <v>216</v>
      </c>
      <c r="G14" s="362">
        <v>83</v>
      </c>
      <c r="H14" s="362">
        <v>164</v>
      </c>
      <c r="I14" s="362">
        <v>34</v>
      </c>
      <c r="J14" s="362">
        <v>14</v>
      </c>
      <c r="K14" s="363">
        <v>5</v>
      </c>
      <c r="L14" s="362">
        <v>44</v>
      </c>
      <c r="M14" s="362">
        <v>0</v>
      </c>
      <c r="N14" s="362">
        <v>39</v>
      </c>
      <c r="O14" s="362">
        <v>0</v>
      </c>
      <c r="P14" s="362">
        <v>496</v>
      </c>
      <c r="Q14" s="362">
        <v>53</v>
      </c>
      <c r="R14" s="364">
        <v>81</v>
      </c>
      <c r="S14" s="364">
        <v>141</v>
      </c>
      <c r="T14" s="203"/>
      <c r="U14" s="204"/>
      <c r="V14" s="204"/>
      <c r="W14" s="204"/>
      <c r="X14" s="204"/>
      <c r="Y14" s="204"/>
      <c r="Z14" s="204"/>
    </row>
    <row r="15" spans="1:20" s="195" customFormat="1" ht="27" customHeight="1">
      <c r="A15" s="301" t="s">
        <v>400</v>
      </c>
      <c r="B15" s="302">
        <v>1</v>
      </c>
      <c r="C15" s="362">
        <v>1</v>
      </c>
      <c r="D15" s="362">
        <v>9</v>
      </c>
      <c r="E15" s="362">
        <v>2429</v>
      </c>
      <c r="F15" s="362">
        <v>712</v>
      </c>
      <c r="G15" s="362">
        <v>1717</v>
      </c>
      <c r="H15" s="362">
        <v>53</v>
      </c>
      <c r="I15" s="362">
        <v>17</v>
      </c>
      <c r="J15" s="362">
        <v>6</v>
      </c>
      <c r="K15" s="363">
        <v>1</v>
      </c>
      <c r="L15" s="362">
        <v>473</v>
      </c>
      <c r="M15" s="362">
        <v>20</v>
      </c>
      <c r="N15" s="362">
        <v>186</v>
      </c>
      <c r="O15" s="362">
        <v>1</v>
      </c>
      <c r="P15" s="362">
        <v>3619</v>
      </c>
      <c r="Q15" s="362">
        <v>387</v>
      </c>
      <c r="R15" s="364">
        <v>49</v>
      </c>
      <c r="S15" s="364">
        <v>41</v>
      </c>
      <c r="T15" s="197"/>
    </row>
    <row r="16" spans="1:22" s="209" customFormat="1" ht="21" customHeight="1">
      <c r="A16" s="206" t="s">
        <v>401</v>
      </c>
      <c r="B16" s="416">
        <v>1</v>
      </c>
      <c r="C16" s="362">
        <v>1</v>
      </c>
      <c r="D16" s="362">
        <v>2</v>
      </c>
      <c r="E16" s="362">
        <v>424</v>
      </c>
      <c r="F16" s="362">
        <v>84</v>
      </c>
      <c r="G16" s="362">
        <v>340</v>
      </c>
      <c r="H16" s="362">
        <v>9</v>
      </c>
      <c r="I16" s="362">
        <v>8</v>
      </c>
      <c r="J16" s="362">
        <v>4</v>
      </c>
      <c r="K16" s="363">
        <v>1</v>
      </c>
      <c r="L16" s="362">
        <v>76</v>
      </c>
      <c r="M16" s="362">
        <v>1</v>
      </c>
      <c r="N16" s="362">
        <v>51</v>
      </c>
      <c r="O16" s="362">
        <v>16</v>
      </c>
      <c r="P16" s="362">
        <v>2145</v>
      </c>
      <c r="Q16" s="362">
        <v>89</v>
      </c>
      <c r="R16" s="364">
        <v>15</v>
      </c>
      <c r="S16" s="364">
        <v>30</v>
      </c>
      <c r="T16" s="207"/>
      <c r="U16" s="208"/>
      <c r="V16" s="208"/>
    </row>
    <row r="17" spans="1:20" s="195" customFormat="1" ht="24.75" customHeight="1">
      <c r="A17" s="210" t="s">
        <v>402</v>
      </c>
      <c r="B17" s="417">
        <v>1</v>
      </c>
      <c r="C17" s="375">
        <v>1</v>
      </c>
      <c r="D17" s="375">
        <v>2</v>
      </c>
      <c r="E17" s="375">
        <v>268</v>
      </c>
      <c r="F17" s="375">
        <v>190</v>
      </c>
      <c r="G17" s="375">
        <v>78</v>
      </c>
      <c r="H17" s="375">
        <v>162</v>
      </c>
      <c r="I17" s="375">
        <v>31</v>
      </c>
      <c r="J17" s="375">
        <v>0</v>
      </c>
      <c r="K17" s="374">
        <v>0</v>
      </c>
      <c r="L17" s="375">
        <v>47</v>
      </c>
      <c r="M17" s="375">
        <v>0</v>
      </c>
      <c r="N17" s="375">
        <v>46</v>
      </c>
      <c r="O17" s="375">
        <v>0</v>
      </c>
      <c r="P17" s="375">
        <v>1022</v>
      </c>
      <c r="Q17" s="375">
        <v>44</v>
      </c>
      <c r="R17" s="418">
        <v>78</v>
      </c>
      <c r="S17" s="418">
        <v>83</v>
      </c>
      <c r="T17" s="194"/>
    </row>
    <row r="18" spans="1:19" s="195" customFormat="1" ht="21.75" customHeight="1">
      <c r="A18" s="211" t="s">
        <v>403</v>
      </c>
      <c r="B18" s="298"/>
      <c r="C18" s="299"/>
      <c r="D18" s="286"/>
      <c r="E18" s="286"/>
      <c r="F18" s="14"/>
      <c r="G18" s="299"/>
      <c r="H18" s="299"/>
      <c r="I18" s="299"/>
      <c r="J18" s="296"/>
      <c r="K18" s="296"/>
      <c r="L18" s="296"/>
      <c r="M18" s="296"/>
      <c r="N18" s="296"/>
      <c r="O18" s="296"/>
      <c r="P18" s="296"/>
      <c r="Q18" s="296"/>
      <c r="R18" s="300"/>
      <c r="S18" s="300"/>
    </row>
    <row r="19" spans="1:19" s="195" customFormat="1" ht="15.75" customHeight="1">
      <c r="A19" s="211" t="s">
        <v>465</v>
      </c>
      <c r="B19" s="212"/>
      <c r="C19" s="212"/>
      <c r="D19" s="212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9" s="195" customFormat="1" ht="15.75" customHeight="1">
      <c r="A20" s="211" t="s">
        <v>404</v>
      </c>
      <c r="B20" s="212"/>
      <c r="C20" s="212"/>
      <c r="D20" s="212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</row>
    <row r="21" spans="1:4" ht="14.25">
      <c r="A21" s="211" t="s">
        <v>405</v>
      </c>
      <c r="B21" s="212"/>
      <c r="C21" s="212"/>
      <c r="D21" s="212"/>
    </row>
    <row r="22" spans="1:4" ht="14.25">
      <c r="A22" s="213" t="s">
        <v>406</v>
      </c>
      <c r="B22" s="212"/>
      <c r="C22" s="212"/>
      <c r="D22" s="212"/>
    </row>
    <row r="23" spans="1:4" ht="14.25">
      <c r="A23" s="213" t="s">
        <v>463</v>
      </c>
      <c r="B23" s="212"/>
      <c r="C23" s="212"/>
      <c r="D23" s="212"/>
    </row>
    <row r="24" spans="1:4" ht="14.25">
      <c r="A24" s="213" t="s">
        <v>464</v>
      </c>
      <c r="B24" s="212"/>
      <c r="C24" s="212"/>
      <c r="D24" s="212"/>
    </row>
  </sheetData>
  <sheetProtection/>
  <mergeCells count="12">
    <mergeCell ref="C5:C6"/>
    <mergeCell ref="D5:D6"/>
    <mergeCell ref="A2:D2"/>
    <mergeCell ref="P5:Q5"/>
    <mergeCell ref="A5:A6"/>
    <mergeCell ref="B5:B6"/>
    <mergeCell ref="R5:R6"/>
    <mergeCell ref="S5:S6"/>
    <mergeCell ref="E5:G5"/>
    <mergeCell ref="H5:I5"/>
    <mergeCell ref="J5:K5"/>
    <mergeCell ref="L5:O5"/>
  </mergeCells>
  <printOptions/>
  <pageMargins left="0.16" right="0.75" top="1" bottom="1" header="0.5" footer="0.5"/>
  <pageSetup horizontalDpi="600" verticalDpi="600" orientation="landscape" paperSize="9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C30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:V13"/>
    </sheetView>
  </sheetViews>
  <sheetFormatPr defaultColWidth="8.88671875" defaultRowHeight="13.5"/>
  <cols>
    <col min="1" max="1" width="26.4453125" style="17" customWidth="1"/>
    <col min="2" max="2" width="6.4453125" style="17" customWidth="1"/>
    <col min="3" max="6" width="7.10546875" style="17" customWidth="1"/>
    <col min="7" max="7" width="9.3359375" style="17" customWidth="1"/>
    <col min="8" max="8" width="8.21484375" style="17" customWidth="1"/>
    <col min="9" max="9" width="8.5546875" style="17" customWidth="1"/>
    <col min="10" max="10" width="10.10546875" style="17" customWidth="1"/>
    <col min="11" max="14" width="5.3359375" style="17" customWidth="1"/>
    <col min="15" max="16" width="6.5546875" style="17" customWidth="1"/>
    <col min="17" max="17" width="8.5546875" style="17" customWidth="1"/>
    <col min="18" max="22" width="6.77734375" style="17" customWidth="1"/>
    <col min="23" max="16384" width="8.88671875" style="17" customWidth="1"/>
  </cols>
  <sheetData>
    <row r="2" ht="21" customHeight="1">
      <c r="A2" s="53" t="s">
        <v>262</v>
      </c>
    </row>
    <row r="3" s="9" customFormat="1" ht="10.5" customHeight="1"/>
    <row r="4" spans="1:15" s="9" customFormat="1" ht="13.5" customHeight="1">
      <c r="A4" s="21" t="s">
        <v>80</v>
      </c>
      <c r="D4" s="8" t="s">
        <v>0</v>
      </c>
      <c r="F4" s="8" t="s">
        <v>0</v>
      </c>
      <c r="H4" s="8" t="s">
        <v>0</v>
      </c>
      <c r="M4" s="8" t="s">
        <v>0</v>
      </c>
      <c r="N4" s="8" t="s">
        <v>0</v>
      </c>
      <c r="O4" s="8" t="s">
        <v>0</v>
      </c>
    </row>
    <row r="5" spans="1:22" s="9" customFormat="1" ht="16.5" customHeight="1">
      <c r="A5" s="543" t="s">
        <v>96</v>
      </c>
      <c r="B5" s="486" t="s">
        <v>60</v>
      </c>
      <c r="C5" s="470" t="s">
        <v>61</v>
      </c>
      <c r="D5" s="470"/>
      <c r="E5" s="470" t="s">
        <v>62</v>
      </c>
      <c r="F5" s="470"/>
      <c r="G5" s="470" t="s">
        <v>63</v>
      </c>
      <c r="H5" s="470"/>
      <c r="I5" s="470" t="s">
        <v>64</v>
      </c>
      <c r="J5" s="470"/>
      <c r="K5" s="470" t="s">
        <v>65</v>
      </c>
      <c r="L5" s="470"/>
      <c r="M5" s="470" t="s">
        <v>66</v>
      </c>
      <c r="N5" s="470"/>
      <c r="O5" s="470" t="s">
        <v>67</v>
      </c>
      <c r="P5" s="470"/>
      <c r="Q5" s="470" t="s">
        <v>68</v>
      </c>
      <c r="R5" s="470"/>
      <c r="S5" s="470"/>
      <c r="T5" s="470"/>
      <c r="U5" s="470"/>
      <c r="V5" s="541"/>
    </row>
    <row r="6" spans="1:22" s="9" customFormat="1" ht="20.25" customHeight="1">
      <c r="A6" s="543"/>
      <c r="B6" s="486"/>
      <c r="C6" s="470" t="s">
        <v>69</v>
      </c>
      <c r="D6" s="470" t="s">
        <v>70</v>
      </c>
      <c r="E6" s="470" t="s">
        <v>35</v>
      </c>
      <c r="F6" s="470" t="s">
        <v>36</v>
      </c>
      <c r="G6" s="470" t="s">
        <v>55</v>
      </c>
      <c r="H6" s="470" t="s">
        <v>3</v>
      </c>
      <c r="I6" s="470" t="s">
        <v>1</v>
      </c>
      <c r="J6" s="470" t="s">
        <v>3</v>
      </c>
      <c r="K6" s="470" t="s">
        <v>1</v>
      </c>
      <c r="L6" s="470" t="s">
        <v>3</v>
      </c>
      <c r="M6" s="470" t="s">
        <v>1</v>
      </c>
      <c r="N6" s="470" t="s">
        <v>3</v>
      </c>
      <c r="O6" s="486" t="s">
        <v>71</v>
      </c>
      <c r="P6" s="486" t="s">
        <v>72</v>
      </c>
      <c r="Q6" s="470" t="s">
        <v>73</v>
      </c>
      <c r="R6" s="470"/>
      <c r="S6" s="541" t="s">
        <v>470</v>
      </c>
      <c r="T6" s="542"/>
      <c r="U6" s="470" t="s">
        <v>74</v>
      </c>
      <c r="V6" s="541"/>
    </row>
    <row r="7" spans="1:22" s="9" customFormat="1" ht="20.25" customHeight="1">
      <c r="A7" s="543"/>
      <c r="B7" s="486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86"/>
      <c r="P7" s="486"/>
      <c r="Q7" s="11" t="s">
        <v>25</v>
      </c>
      <c r="R7" s="11" t="s">
        <v>21</v>
      </c>
      <c r="S7" s="11" t="s">
        <v>471</v>
      </c>
      <c r="T7" s="11" t="s">
        <v>172</v>
      </c>
      <c r="U7" s="11" t="s">
        <v>25</v>
      </c>
      <c r="V7" s="12" t="s">
        <v>21</v>
      </c>
    </row>
    <row r="8" spans="1:26" s="9" customFormat="1" ht="30" customHeight="1">
      <c r="A8" s="13" t="s">
        <v>506</v>
      </c>
      <c r="B8" s="47">
        <v>11</v>
      </c>
      <c r="C8" s="47">
        <v>63</v>
      </c>
      <c r="D8" s="47">
        <v>0</v>
      </c>
      <c r="E8" s="47">
        <v>840</v>
      </c>
      <c r="F8" s="47"/>
      <c r="G8" s="47">
        <v>2339</v>
      </c>
      <c r="H8" s="47">
        <v>1379</v>
      </c>
      <c r="I8" s="47">
        <v>0</v>
      </c>
      <c r="J8" s="319">
        <v>0</v>
      </c>
      <c r="K8" s="47">
        <v>3</v>
      </c>
      <c r="L8" s="47">
        <v>3</v>
      </c>
      <c r="M8" s="47">
        <v>4</v>
      </c>
      <c r="N8" s="47">
        <v>1</v>
      </c>
      <c r="O8" s="47">
        <v>567</v>
      </c>
      <c r="P8" s="47">
        <v>0</v>
      </c>
      <c r="Q8" s="47">
        <v>1652</v>
      </c>
      <c r="R8" s="47">
        <v>791</v>
      </c>
      <c r="S8" s="47"/>
      <c r="T8" s="47"/>
      <c r="U8" s="47">
        <v>0</v>
      </c>
      <c r="V8" s="47">
        <v>0</v>
      </c>
      <c r="W8" s="47"/>
      <c r="X8" s="47"/>
      <c r="Y8" s="47"/>
      <c r="Z8" s="47"/>
    </row>
    <row r="9" spans="1:26" s="9" customFormat="1" ht="30" customHeight="1">
      <c r="A9" s="13" t="s">
        <v>507</v>
      </c>
      <c r="B9" s="47">
        <v>10</v>
      </c>
      <c r="C9" s="47">
        <v>65</v>
      </c>
      <c r="D9" s="47">
        <v>0</v>
      </c>
      <c r="E9" s="47">
        <v>844</v>
      </c>
      <c r="F9" s="47"/>
      <c r="G9" s="47">
        <v>2345</v>
      </c>
      <c r="H9" s="47">
        <v>1407</v>
      </c>
      <c r="I9" s="47">
        <v>0</v>
      </c>
      <c r="J9" s="320">
        <v>0</v>
      </c>
      <c r="K9" s="47">
        <v>3</v>
      </c>
      <c r="L9" s="47">
        <v>3</v>
      </c>
      <c r="M9" s="47">
        <v>7</v>
      </c>
      <c r="N9" s="47">
        <v>3</v>
      </c>
      <c r="O9" s="47">
        <v>677</v>
      </c>
      <c r="P9" s="47">
        <v>0</v>
      </c>
      <c r="Q9" s="47">
        <v>1532</v>
      </c>
      <c r="R9" s="47">
        <v>852</v>
      </c>
      <c r="S9" s="47"/>
      <c r="T9" s="47"/>
      <c r="U9" s="47"/>
      <c r="V9" s="47"/>
      <c r="W9" s="47"/>
      <c r="X9" s="47"/>
      <c r="Y9" s="47"/>
      <c r="Z9" s="47"/>
    </row>
    <row r="10" spans="1:26" s="9" customFormat="1" ht="30" customHeight="1">
      <c r="A10" s="13" t="s">
        <v>508</v>
      </c>
      <c r="B10" s="47">
        <v>10</v>
      </c>
      <c r="C10" s="47">
        <v>71</v>
      </c>
      <c r="D10" s="47">
        <v>0</v>
      </c>
      <c r="E10" s="47">
        <v>852</v>
      </c>
      <c r="F10" s="47">
        <v>0</v>
      </c>
      <c r="G10" s="47">
        <v>2120</v>
      </c>
      <c r="H10" s="47">
        <v>1445</v>
      </c>
      <c r="I10" s="47">
        <v>0</v>
      </c>
      <c r="J10" s="320">
        <v>0</v>
      </c>
      <c r="K10" s="47">
        <v>3</v>
      </c>
      <c r="L10" s="47">
        <v>3</v>
      </c>
      <c r="M10" s="47">
        <v>16</v>
      </c>
      <c r="N10" s="47">
        <v>8</v>
      </c>
      <c r="O10" s="47">
        <v>474</v>
      </c>
      <c r="P10" s="47">
        <v>0</v>
      </c>
      <c r="Q10" s="47">
        <v>1449</v>
      </c>
      <c r="R10" s="47">
        <v>795</v>
      </c>
      <c r="S10" s="47"/>
      <c r="T10" s="47"/>
      <c r="U10" s="47">
        <v>0</v>
      </c>
      <c r="V10" s="47">
        <v>0</v>
      </c>
      <c r="W10" s="47"/>
      <c r="X10" s="47"/>
      <c r="Y10" s="47"/>
      <c r="Z10" s="47"/>
    </row>
    <row r="11" spans="1:26" s="9" customFormat="1" ht="30" customHeight="1">
      <c r="A11" s="13" t="s">
        <v>509</v>
      </c>
      <c r="B11" s="47">
        <v>10</v>
      </c>
      <c r="C11" s="47">
        <v>65</v>
      </c>
      <c r="D11" s="47">
        <v>0</v>
      </c>
      <c r="E11" s="47">
        <v>865</v>
      </c>
      <c r="F11" s="47">
        <v>0</v>
      </c>
      <c r="G11" s="47">
        <v>2432</v>
      </c>
      <c r="H11" s="47">
        <v>1468</v>
      </c>
      <c r="I11" s="47">
        <v>0</v>
      </c>
      <c r="J11" s="320">
        <v>0</v>
      </c>
      <c r="K11" s="47">
        <v>4</v>
      </c>
      <c r="L11" s="47">
        <v>4</v>
      </c>
      <c r="M11" s="47">
        <v>14</v>
      </c>
      <c r="N11" s="47">
        <v>8</v>
      </c>
      <c r="O11" s="47">
        <v>604</v>
      </c>
      <c r="P11" s="47">
        <v>0</v>
      </c>
      <c r="Q11" s="47">
        <v>1585</v>
      </c>
      <c r="R11" s="47">
        <v>815</v>
      </c>
      <c r="S11" s="47">
        <v>0</v>
      </c>
      <c r="T11" s="47">
        <v>0</v>
      </c>
      <c r="U11" s="47">
        <v>0</v>
      </c>
      <c r="V11" s="47">
        <v>0</v>
      </c>
      <c r="W11" s="47"/>
      <c r="X11" s="47"/>
      <c r="Y11" s="47"/>
      <c r="Z11" s="47"/>
    </row>
    <row r="12" spans="1:26" s="9" customFormat="1" ht="30" customHeight="1">
      <c r="A12" s="13" t="s">
        <v>510</v>
      </c>
      <c r="B12" s="47">
        <v>10</v>
      </c>
      <c r="C12" s="47">
        <v>65</v>
      </c>
      <c r="D12" s="47">
        <v>0</v>
      </c>
      <c r="E12" s="47">
        <v>885</v>
      </c>
      <c r="F12" s="47">
        <v>0</v>
      </c>
      <c r="G12" s="47">
        <v>2469</v>
      </c>
      <c r="H12" s="47">
        <v>1518</v>
      </c>
      <c r="I12" s="47">
        <v>0</v>
      </c>
      <c r="J12" s="320">
        <v>0</v>
      </c>
      <c r="K12" s="47">
        <v>4</v>
      </c>
      <c r="L12" s="47">
        <v>4</v>
      </c>
      <c r="M12" s="47">
        <v>18</v>
      </c>
      <c r="N12" s="47">
        <v>6</v>
      </c>
      <c r="O12" s="47">
        <v>604</v>
      </c>
      <c r="P12" s="47">
        <v>0</v>
      </c>
      <c r="Q12" s="47">
        <v>1460</v>
      </c>
      <c r="R12" s="47">
        <v>804</v>
      </c>
      <c r="S12" s="47">
        <v>0</v>
      </c>
      <c r="T12" s="47">
        <v>0</v>
      </c>
      <c r="U12" s="47">
        <v>0</v>
      </c>
      <c r="V12" s="47">
        <v>0</v>
      </c>
      <c r="W12" s="47"/>
      <c r="X12" s="47"/>
      <c r="Y12" s="47"/>
      <c r="Z12" s="47"/>
    </row>
    <row r="13" spans="1:26" s="9" customFormat="1" ht="30" customHeight="1">
      <c r="A13" s="13" t="s">
        <v>511</v>
      </c>
      <c r="B13" s="47">
        <v>10</v>
      </c>
      <c r="C13" s="47">
        <v>65</v>
      </c>
      <c r="D13" s="47">
        <v>0</v>
      </c>
      <c r="E13" s="47">
        <v>837</v>
      </c>
      <c r="F13" s="47">
        <v>0</v>
      </c>
      <c r="G13" s="47">
        <v>2171</v>
      </c>
      <c r="H13" s="47">
        <v>1326</v>
      </c>
      <c r="I13" s="47">
        <v>0</v>
      </c>
      <c r="J13" s="320">
        <v>0</v>
      </c>
      <c r="K13" s="47">
        <v>4</v>
      </c>
      <c r="L13" s="47">
        <v>4</v>
      </c>
      <c r="M13" s="47">
        <v>18</v>
      </c>
      <c r="N13" s="47">
        <v>6</v>
      </c>
      <c r="O13" s="47">
        <v>908</v>
      </c>
      <c r="P13" s="47">
        <v>0</v>
      </c>
      <c r="Q13" s="47">
        <v>944</v>
      </c>
      <c r="R13" s="47">
        <v>700</v>
      </c>
      <c r="S13" s="47">
        <v>0</v>
      </c>
      <c r="T13" s="47">
        <v>0</v>
      </c>
      <c r="U13" s="47">
        <v>0</v>
      </c>
      <c r="V13" s="47">
        <v>0</v>
      </c>
      <c r="W13" s="47"/>
      <c r="X13" s="47"/>
      <c r="Y13" s="47"/>
      <c r="Z13" s="47"/>
    </row>
    <row r="14" spans="1:26" s="9" customFormat="1" ht="10.5" customHeight="1">
      <c r="A14" s="24"/>
      <c r="B14" s="47"/>
      <c r="C14" s="47"/>
      <c r="D14" s="47"/>
      <c r="E14" s="47"/>
      <c r="F14" s="47"/>
      <c r="G14" s="47"/>
      <c r="H14" s="47"/>
      <c r="I14" s="47"/>
      <c r="J14" s="320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37" s="9" customFormat="1" ht="27" customHeight="1">
      <c r="A15" s="28" t="s">
        <v>37</v>
      </c>
      <c r="B15" s="376">
        <v>1</v>
      </c>
      <c r="C15" s="365">
        <v>2</v>
      </c>
      <c r="D15" s="365">
        <v>0</v>
      </c>
      <c r="E15" s="365">
        <v>85</v>
      </c>
      <c r="F15" s="365">
        <v>0</v>
      </c>
      <c r="G15" s="365">
        <v>206</v>
      </c>
      <c r="H15" s="365">
        <v>58</v>
      </c>
      <c r="I15" s="365">
        <v>0</v>
      </c>
      <c r="J15" s="320">
        <v>0</v>
      </c>
      <c r="K15" s="365">
        <v>0</v>
      </c>
      <c r="L15" s="365">
        <v>0</v>
      </c>
      <c r="M15" s="365">
        <v>2</v>
      </c>
      <c r="N15" s="365">
        <v>1</v>
      </c>
      <c r="O15" s="365">
        <v>84</v>
      </c>
      <c r="P15" s="365">
        <v>0</v>
      </c>
      <c r="Q15" s="365">
        <v>86</v>
      </c>
      <c r="R15" s="365">
        <v>70</v>
      </c>
      <c r="S15" s="47">
        <v>0</v>
      </c>
      <c r="T15" s="47">
        <v>0</v>
      </c>
      <c r="U15" s="365">
        <v>0</v>
      </c>
      <c r="V15" s="34">
        <v>0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3"/>
      <c r="AK15" s="163"/>
    </row>
    <row r="16" spans="1:37" s="9" customFormat="1" ht="27" customHeight="1">
      <c r="A16" s="28" t="s">
        <v>38</v>
      </c>
      <c r="B16" s="376">
        <v>1</v>
      </c>
      <c r="C16" s="365">
        <v>5</v>
      </c>
      <c r="D16" s="365">
        <v>0</v>
      </c>
      <c r="E16" s="365">
        <v>60</v>
      </c>
      <c r="F16" s="365">
        <v>0</v>
      </c>
      <c r="G16" s="365">
        <v>161</v>
      </c>
      <c r="H16" s="365">
        <v>55</v>
      </c>
      <c r="I16" s="365">
        <v>0</v>
      </c>
      <c r="J16" s="320">
        <v>0</v>
      </c>
      <c r="K16" s="365">
        <v>0</v>
      </c>
      <c r="L16" s="365">
        <v>0</v>
      </c>
      <c r="M16" s="365">
        <v>1</v>
      </c>
      <c r="N16" s="365">
        <v>1</v>
      </c>
      <c r="O16" s="365">
        <v>48</v>
      </c>
      <c r="P16" s="365">
        <v>0</v>
      </c>
      <c r="Q16" s="365">
        <v>92</v>
      </c>
      <c r="R16" s="365">
        <v>72</v>
      </c>
      <c r="S16" s="47">
        <v>0</v>
      </c>
      <c r="T16" s="47">
        <v>0</v>
      </c>
      <c r="U16" s="365">
        <v>0</v>
      </c>
      <c r="V16" s="34">
        <v>0</v>
      </c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3"/>
      <c r="AK16" s="163"/>
    </row>
    <row r="17" spans="1:37" s="9" customFormat="1" ht="27" customHeight="1">
      <c r="A17" s="28" t="s">
        <v>234</v>
      </c>
      <c r="B17" s="376">
        <v>1</v>
      </c>
      <c r="C17" s="365">
        <v>6</v>
      </c>
      <c r="D17" s="365">
        <v>0</v>
      </c>
      <c r="E17" s="365">
        <v>70</v>
      </c>
      <c r="F17" s="365">
        <v>0</v>
      </c>
      <c r="G17" s="365">
        <v>193</v>
      </c>
      <c r="H17" s="365">
        <v>156</v>
      </c>
      <c r="I17" s="365">
        <v>0</v>
      </c>
      <c r="J17" s="320">
        <v>0</v>
      </c>
      <c r="K17" s="365">
        <v>2</v>
      </c>
      <c r="L17" s="365">
        <v>2</v>
      </c>
      <c r="M17" s="365">
        <v>1</v>
      </c>
      <c r="N17" s="365">
        <v>0</v>
      </c>
      <c r="O17" s="365">
        <v>68</v>
      </c>
      <c r="P17" s="365">
        <v>0</v>
      </c>
      <c r="Q17" s="365">
        <v>145</v>
      </c>
      <c r="R17" s="365">
        <v>68</v>
      </c>
      <c r="S17" s="47">
        <v>0</v>
      </c>
      <c r="T17" s="47">
        <v>0</v>
      </c>
      <c r="U17" s="365">
        <v>0</v>
      </c>
      <c r="V17" s="34">
        <v>0</v>
      </c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3"/>
      <c r="AK17" s="163"/>
    </row>
    <row r="18" spans="1:37" s="9" customFormat="1" ht="27" customHeight="1">
      <c r="A18" s="28" t="s">
        <v>235</v>
      </c>
      <c r="B18" s="376">
        <v>1</v>
      </c>
      <c r="C18" s="365">
        <v>1</v>
      </c>
      <c r="D18" s="365">
        <v>0</v>
      </c>
      <c r="E18" s="365">
        <v>20</v>
      </c>
      <c r="F18" s="365">
        <v>0</v>
      </c>
      <c r="G18" s="365">
        <v>22</v>
      </c>
      <c r="H18" s="365">
        <v>14</v>
      </c>
      <c r="I18" s="365">
        <v>0</v>
      </c>
      <c r="J18" s="320">
        <v>0</v>
      </c>
      <c r="K18" s="365">
        <v>0</v>
      </c>
      <c r="L18" s="365">
        <v>0</v>
      </c>
      <c r="M18" s="365">
        <v>1</v>
      </c>
      <c r="N18" s="365">
        <v>1</v>
      </c>
      <c r="O18" s="365">
        <v>19</v>
      </c>
      <c r="P18" s="365">
        <v>0</v>
      </c>
      <c r="Q18" s="365">
        <v>7</v>
      </c>
      <c r="R18" s="365">
        <v>7</v>
      </c>
      <c r="S18" s="47">
        <v>0</v>
      </c>
      <c r="T18" s="47">
        <v>0</v>
      </c>
      <c r="U18" s="365">
        <v>0</v>
      </c>
      <c r="V18" s="34">
        <v>0</v>
      </c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3"/>
      <c r="AK18" s="163"/>
    </row>
    <row r="19" spans="1:37" s="9" customFormat="1" ht="27" customHeight="1">
      <c r="A19" s="28" t="s">
        <v>236</v>
      </c>
      <c r="B19" s="376">
        <v>1</v>
      </c>
      <c r="C19" s="365">
        <v>1</v>
      </c>
      <c r="D19" s="365">
        <v>0</v>
      </c>
      <c r="E19" s="365">
        <v>21</v>
      </c>
      <c r="F19" s="365">
        <v>0</v>
      </c>
      <c r="G19" s="365">
        <v>40</v>
      </c>
      <c r="H19" s="365">
        <v>12</v>
      </c>
      <c r="I19" s="365">
        <v>0</v>
      </c>
      <c r="J19" s="320">
        <v>0</v>
      </c>
      <c r="K19" s="365">
        <v>0</v>
      </c>
      <c r="L19" s="365">
        <v>0</v>
      </c>
      <c r="M19" s="365">
        <v>0</v>
      </c>
      <c r="N19" s="365">
        <v>0</v>
      </c>
      <c r="O19" s="365">
        <v>13</v>
      </c>
      <c r="P19" s="365">
        <v>0</v>
      </c>
      <c r="Q19" s="365">
        <v>15</v>
      </c>
      <c r="R19" s="365">
        <v>12</v>
      </c>
      <c r="S19" s="47">
        <v>0</v>
      </c>
      <c r="T19" s="47">
        <v>0</v>
      </c>
      <c r="U19" s="365">
        <v>0</v>
      </c>
      <c r="V19" s="34">
        <v>0</v>
      </c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3"/>
      <c r="AK19" s="163"/>
    </row>
    <row r="20" spans="1:37" s="9" customFormat="1" ht="27" customHeight="1">
      <c r="A20" s="28" t="s">
        <v>237</v>
      </c>
      <c r="B20" s="376">
        <v>1</v>
      </c>
      <c r="C20" s="365">
        <v>1</v>
      </c>
      <c r="D20" s="365">
        <v>0</v>
      </c>
      <c r="E20" s="365">
        <v>0</v>
      </c>
      <c r="F20" s="365">
        <v>0</v>
      </c>
      <c r="G20" s="365">
        <v>120</v>
      </c>
      <c r="H20" s="365">
        <v>48</v>
      </c>
      <c r="I20" s="365">
        <v>0</v>
      </c>
      <c r="J20" s="320">
        <v>0</v>
      </c>
      <c r="K20" s="365">
        <v>0</v>
      </c>
      <c r="L20" s="365">
        <v>0</v>
      </c>
      <c r="M20" s="365">
        <v>5</v>
      </c>
      <c r="N20" s="365">
        <v>1</v>
      </c>
      <c r="O20" s="365">
        <v>40</v>
      </c>
      <c r="P20" s="365">
        <v>0</v>
      </c>
      <c r="Q20" s="365">
        <v>0</v>
      </c>
      <c r="R20" s="365">
        <v>0</v>
      </c>
      <c r="S20" s="47">
        <v>0</v>
      </c>
      <c r="T20" s="47">
        <v>0</v>
      </c>
      <c r="U20" s="365">
        <v>0</v>
      </c>
      <c r="V20" s="34">
        <v>0</v>
      </c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3"/>
      <c r="AK20" s="163"/>
    </row>
    <row r="21" spans="1:26" s="9" customFormat="1" ht="10.5" customHeight="1">
      <c r="A21" s="29"/>
      <c r="B21" s="47"/>
      <c r="C21" s="47"/>
      <c r="D21" s="47"/>
      <c r="E21" s="47"/>
      <c r="F21" s="47"/>
      <c r="G21" s="47"/>
      <c r="H21" s="47"/>
      <c r="I21" s="47"/>
      <c r="J21" s="320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37" s="9" customFormat="1" ht="27" customHeight="1">
      <c r="A22" s="28" t="s">
        <v>266</v>
      </c>
      <c r="B22" s="377">
        <v>1</v>
      </c>
      <c r="C22" s="377">
        <v>6</v>
      </c>
      <c r="D22" s="377">
        <v>0</v>
      </c>
      <c r="E22" s="377">
        <v>60</v>
      </c>
      <c r="F22" s="377">
        <v>0</v>
      </c>
      <c r="G22" s="377">
        <v>138</v>
      </c>
      <c r="H22" s="377">
        <v>98</v>
      </c>
      <c r="I22" s="377">
        <v>0</v>
      </c>
      <c r="J22" s="378">
        <v>0</v>
      </c>
      <c r="K22" s="377">
        <v>2</v>
      </c>
      <c r="L22" s="377">
        <v>2</v>
      </c>
      <c r="M22" s="377">
        <v>1</v>
      </c>
      <c r="N22" s="377"/>
      <c r="O22" s="377">
        <v>60</v>
      </c>
      <c r="P22" s="377">
        <v>0</v>
      </c>
      <c r="Q22" s="377">
        <v>75</v>
      </c>
      <c r="R22" s="377">
        <v>47</v>
      </c>
      <c r="S22" s="47">
        <v>0</v>
      </c>
      <c r="T22" s="47">
        <v>0</v>
      </c>
      <c r="U22" s="377">
        <v>0</v>
      </c>
      <c r="V22" s="379">
        <v>0</v>
      </c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62"/>
      <c r="AI22" s="162"/>
      <c r="AJ22" s="163"/>
      <c r="AK22" s="163"/>
    </row>
    <row r="23" spans="1:26" s="9" customFormat="1" ht="10.5" customHeight="1">
      <c r="A23" s="29"/>
      <c r="B23" s="47"/>
      <c r="C23" s="47"/>
      <c r="D23" s="47"/>
      <c r="E23" s="47"/>
      <c r="F23" s="47"/>
      <c r="G23" s="47"/>
      <c r="H23" s="47"/>
      <c r="I23" s="47"/>
      <c r="J23" s="320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37" s="34" customFormat="1" ht="27" customHeight="1">
      <c r="A24" s="164" t="s">
        <v>267</v>
      </c>
      <c r="B24" s="365">
        <v>1</v>
      </c>
      <c r="C24" s="365">
        <v>11</v>
      </c>
      <c r="D24" s="365">
        <v>0</v>
      </c>
      <c r="E24" s="365">
        <v>28</v>
      </c>
      <c r="F24" s="365">
        <v>0</v>
      </c>
      <c r="G24" s="365">
        <v>61</v>
      </c>
      <c r="H24" s="365">
        <v>22</v>
      </c>
      <c r="I24" s="365">
        <v>0</v>
      </c>
      <c r="J24" s="320">
        <v>0</v>
      </c>
      <c r="K24" s="365">
        <v>0</v>
      </c>
      <c r="L24" s="365">
        <v>0</v>
      </c>
      <c r="M24" s="365">
        <v>2</v>
      </c>
      <c r="N24" s="365">
        <v>0</v>
      </c>
      <c r="O24" s="365">
        <v>22</v>
      </c>
      <c r="P24" s="365">
        <v>0</v>
      </c>
      <c r="Q24" s="365">
        <v>34</v>
      </c>
      <c r="R24" s="365">
        <v>20</v>
      </c>
      <c r="S24" s="365">
        <v>0</v>
      </c>
      <c r="T24" s="365">
        <v>0</v>
      </c>
      <c r="U24" s="365">
        <v>0</v>
      </c>
      <c r="V24" s="34">
        <v>0</v>
      </c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44"/>
      <c r="AI24" s="144"/>
      <c r="AJ24" s="144"/>
      <c r="AK24" s="144"/>
    </row>
    <row r="25" spans="1:37" s="34" customFormat="1" ht="27" customHeight="1">
      <c r="A25" s="164" t="s">
        <v>268</v>
      </c>
      <c r="B25" s="365">
        <v>1</v>
      </c>
      <c r="C25" s="365">
        <v>6</v>
      </c>
      <c r="D25" s="365">
        <v>0</v>
      </c>
      <c r="E25" s="365">
        <v>120</v>
      </c>
      <c r="F25" s="365">
        <v>0</v>
      </c>
      <c r="G25" s="365">
        <v>378</v>
      </c>
      <c r="H25" s="365">
        <v>272</v>
      </c>
      <c r="I25" s="365">
        <v>0</v>
      </c>
      <c r="J25" s="320">
        <v>0</v>
      </c>
      <c r="K25" s="365">
        <v>0</v>
      </c>
      <c r="L25" s="365">
        <v>0</v>
      </c>
      <c r="M25" s="365">
        <v>2</v>
      </c>
      <c r="N25" s="365">
        <v>0</v>
      </c>
      <c r="O25" s="365">
        <v>355</v>
      </c>
      <c r="P25" s="365">
        <v>0</v>
      </c>
      <c r="Q25" s="365">
        <v>39</v>
      </c>
      <c r="R25" s="365">
        <v>31</v>
      </c>
      <c r="S25" s="365">
        <v>0</v>
      </c>
      <c r="T25" s="365">
        <v>0</v>
      </c>
      <c r="U25" s="365">
        <v>0</v>
      </c>
      <c r="V25" s="34">
        <v>0</v>
      </c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44"/>
      <c r="AI25" s="144"/>
      <c r="AJ25" s="144"/>
      <c r="AK25" s="144"/>
    </row>
    <row r="26" spans="1:55" s="9" customFormat="1" ht="8.25" customHeight="1">
      <c r="A26" s="28"/>
      <c r="B26" s="377"/>
      <c r="C26" s="377"/>
      <c r="D26" s="377"/>
      <c r="E26" s="377"/>
      <c r="F26" s="377"/>
      <c r="G26" s="377"/>
      <c r="H26" s="377"/>
      <c r="I26" s="377"/>
      <c r="J26" s="378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9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62"/>
      <c r="AI26" s="162"/>
      <c r="AJ26" s="166"/>
      <c r="AK26" s="166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37" s="9" customFormat="1" ht="27" customHeight="1">
      <c r="A27" s="179" t="s">
        <v>39</v>
      </c>
      <c r="B27" s="380">
        <v>1</v>
      </c>
      <c r="C27" s="369">
        <v>26</v>
      </c>
      <c r="D27" s="369">
        <v>0</v>
      </c>
      <c r="E27" s="369">
        <v>373</v>
      </c>
      <c r="F27" s="369">
        <v>0</v>
      </c>
      <c r="G27" s="369">
        <v>852</v>
      </c>
      <c r="H27" s="369">
        <v>591</v>
      </c>
      <c r="I27" s="369">
        <v>0</v>
      </c>
      <c r="J27" s="381">
        <v>0</v>
      </c>
      <c r="K27" s="369">
        <v>0</v>
      </c>
      <c r="L27" s="369">
        <v>0</v>
      </c>
      <c r="M27" s="369">
        <v>3</v>
      </c>
      <c r="N27" s="369">
        <v>2</v>
      </c>
      <c r="O27" s="369">
        <v>199</v>
      </c>
      <c r="P27" s="369">
        <v>0</v>
      </c>
      <c r="Q27" s="369">
        <v>451</v>
      </c>
      <c r="R27" s="369">
        <v>373</v>
      </c>
      <c r="S27" s="369">
        <v>0</v>
      </c>
      <c r="T27" s="369">
        <v>0</v>
      </c>
      <c r="U27" s="369">
        <v>0</v>
      </c>
      <c r="V27" s="182">
        <v>0</v>
      </c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62"/>
      <c r="AI27" s="162"/>
      <c r="AJ27" s="163"/>
      <c r="AK27" s="163"/>
    </row>
    <row r="28" spans="1:22" s="9" customFormat="1" ht="12.75" customHeight="1">
      <c r="A28" s="30" t="s">
        <v>76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31" ht="14.25">
      <c r="A29" s="54" t="s">
        <v>113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ht="14.25">
      <c r="B30" s="27"/>
    </row>
  </sheetData>
  <sheetProtection/>
  <mergeCells count="27">
    <mergeCell ref="K6:K7"/>
    <mergeCell ref="L6:L7"/>
    <mergeCell ref="A5:A7"/>
    <mergeCell ref="B5:B7"/>
    <mergeCell ref="C5:D5"/>
    <mergeCell ref="E5:F5"/>
    <mergeCell ref="C6:C7"/>
    <mergeCell ref="D6:D7"/>
    <mergeCell ref="E6:E7"/>
    <mergeCell ref="F6:F7"/>
    <mergeCell ref="Q6:R6"/>
    <mergeCell ref="U6:V6"/>
    <mergeCell ref="O5:P5"/>
    <mergeCell ref="Q5:V5"/>
    <mergeCell ref="O6:O7"/>
    <mergeCell ref="P6:P7"/>
    <mergeCell ref="S6:T6"/>
    <mergeCell ref="K5:L5"/>
    <mergeCell ref="M5:N5"/>
    <mergeCell ref="I6:I7"/>
    <mergeCell ref="J6:J7"/>
    <mergeCell ref="G5:H5"/>
    <mergeCell ref="I5:J5"/>
    <mergeCell ref="G6:G7"/>
    <mergeCell ref="H6:H7"/>
    <mergeCell ref="M6:M7"/>
    <mergeCell ref="N6:N7"/>
  </mergeCells>
  <printOptions/>
  <pageMargins left="0.35433070866141736" right="0.31496062992125984" top="0.2362204724409449" bottom="0.15748031496062992" header="0.31496062992125984" footer="0.1574803149606299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8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1" sqref="I31"/>
    </sheetView>
  </sheetViews>
  <sheetFormatPr defaultColWidth="8.88671875" defaultRowHeight="13.5"/>
  <cols>
    <col min="1" max="1" width="16.4453125" style="248" customWidth="1"/>
    <col min="2" max="2" width="5.88671875" style="248" customWidth="1"/>
    <col min="3" max="3" width="8.6640625" style="248" customWidth="1"/>
    <col min="4" max="4" width="8.10546875" style="248" bestFit="1" customWidth="1"/>
    <col min="5" max="5" width="6.5546875" style="248" customWidth="1"/>
    <col min="6" max="6" width="5.4453125" style="248" customWidth="1"/>
    <col min="7" max="7" width="9.10546875" style="248" customWidth="1"/>
    <col min="8" max="8" width="6.4453125" style="248" customWidth="1"/>
    <col min="9" max="9" width="6.21484375" style="248" bestFit="1" customWidth="1"/>
    <col min="10" max="10" width="6.77734375" style="248" customWidth="1"/>
    <col min="11" max="12" width="6.4453125" style="248" customWidth="1"/>
    <col min="13" max="13" width="7.5546875" style="248" customWidth="1"/>
    <col min="14" max="14" width="7.3359375" style="248" customWidth="1"/>
    <col min="15" max="15" width="8.10546875" style="248" customWidth="1"/>
    <col min="16" max="16" width="6.10546875" style="248" customWidth="1"/>
    <col min="17" max="18" width="8.99609375" style="248" bestFit="1" customWidth="1"/>
    <col min="19" max="16384" width="8.88671875" style="248" customWidth="1"/>
  </cols>
  <sheetData>
    <row r="2" spans="1:3" s="223" customFormat="1" ht="21" customHeight="1">
      <c r="A2" s="552" t="s">
        <v>263</v>
      </c>
      <c r="B2" s="552"/>
      <c r="C2" s="552"/>
    </row>
    <row r="3" s="224" customFormat="1" ht="14.25"/>
    <row r="4" spans="1:4" s="226" customFormat="1" ht="18.75" customHeight="1">
      <c r="A4" s="225" t="s">
        <v>11</v>
      </c>
      <c r="D4" s="227" t="s">
        <v>0</v>
      </c>
    </row>
    <row r="5" spans="1:18" s="226" customFormat="1" ht="16.5" customHeight="1">
      <c r="A5" s="553" t="s">
        <v>94</v>
      </c>
      <c r="B5" s="547" t="s">
        <v>133</v>
      </c>
      <c r="C5" s="547" t="s">
        <v>24</v>
      </c>
      <c r="D5" s="546" t="s">
        <v>6</v>
      </c>
      <c r="E5" s="546"/>
      <c r="F5" s="546"/>
      <c r="G5" s="546" t="s">
        <v>65</v>
      </c>
      <c r="H5" s="546"/>
      <c r="I5" s="546"/>
      <c r="J5" s="546" t="s">
        <v>30</v>
      </c>
      <c r="K5" s="546"/>
      <c r="L5" s="546"/>
      <c r="M5" s="547" t="s">
        <v>134</v>
      </c>
      <c r="N5" s="548"/>
      <c r="O5" s="550" t="s">
        <v>29</v>
      </c>
      <c r="P5" s="549" t="s">
        <v>75</v>
      </c>
      <c r="Q5" s="549" t="s">
        <v>135</v>
      </c>
      <c r="R5" s="544" t="s">
        <v>78</v>
      </c>
    </row>
    <row r="6" spans="1:18" s="226" customFormat="1" ht="24.75" customHeight="1">
      <c r="A6" s="553"/>
      <c r="B6" s="554"/>
      <c r="C6" s="554"/>
      <c r="D6" s="397" t="s">
        <v>1</v>
      </c>
      <c r="E6" s="397" t="s">
        <v>2</v>
      </c>
      <c r="F6" s="397" t="s">
        <v>3</v>
      </c>
      <c r="G6" s="228" t="s">
        <v>1</v>
      </c>
      <c r="H6" s="397" t="s">
        <v>228</v>
      </c>
      <c r="I6" s="397" t="s">
        <v>3</v>
      </c>
      <c r="J6" s="397" t="s">
        <v>1</v>
      </c>
      <c r="K6" s="397" t="s">
        <v>228</v>
      </c>
      <c r="L6" s="397" t="s">
        <v>3</v>
      </c>
      <c r="M6" s="325" t="s">
        <v>136</v>
      </c>
      <c r="N6" s="229" t="s">
        <v>137</v>
      </c>
      <c r="O6" s="551"/>
      <c r="P6" s="549"/>
      <c r="Q6" s="549"/>
      <c r="R6" s="545"/>
    </row>
    <row r="7" spans="1:20" s="233" customFormat="1" ht="27" customHeight="1">
      <c r="A7" s="230" t="s">
        <v>152</v>
      </c>
      <c r="B7" s="345">
        <v>5</v>
      </c>
      <c r="C7" s="346">
        <v>107</v>
      </c>
      <c r="D7" s="334">
        <v>1234</v>
      </c>
      <c r="E7" s="231">
        <v>688</v>
      </c>
      <c r="F7" s="321">
        <v>546</v>
      </c>
      <c r="G7" s="334">
        <v>204</v>
      </c>
      <c r="H7" s="231">
        <v>100</v>
      </c>
      <c r="I7" s="321">
        <v>104</v>
      </c>
      <c r="J7" s="231">
        <v>27</v>
      </c>
      <c r="K7" s="231">
        <v>16</v>
      </c>
      <c r="L7" s="321">
        <v>11</v>
      </c>
      <c r="M7" s="231">
        <v>431</v>
      </c>
      <c r="N7" s="321">
        <v>93</v>
      </c>
      <c r="O7" s="231">
        <v>386</v>
      </c>
      <c r="P7" s="231">
        <v>21</v>
      </c>
      <c r="Q7" s="231">
        <v>30</v>
      </c>
      <c r="R7" s="231">
        <v>107</v>
      </c>
      <c r="S7" s="232"/>
      <c r="T7" s="232"/>
    </row>
    <row r="8" spans="1:20" s="233" customFormat="1" ht="27" customHeight="1">
      <c r="A8" s="230" t="s">
        <v>182</v>
      </c>
      <c r="B8" s="347">
        <v>5</v>
      </c>
      <c r="C8" s="348">
        <v>133</v>
      </c>
      <c r="D8" s="334">
        <v>1293</v>
      </c>
      <c r="E8" s="234">
        <v>697</v>
      </c>
      <c r="F8" s="322">
        <v>596</v>
      </c>
      <c r="G8" s="334">
        <v>224</v>
      </c>
      <c r="H8" s="234">
        <v>99</v>
      </c>
      <c r="I8" s="322">
        <v>125</v>
      </c>
      <c r="J8" s="234">
        <v>27</v>
      </c>
      <c r="K8" s="234">
        <v>16</v>
      </c>
      <c r="L8" s="322">
        <v>11</v>
      </c>
      <c r="M8" s="234">
        <v>387</v>
      </c>
      <c r="N8" s="322">
        <v>27</v>
      </c>
      <c r="O8" s="234">
        <v>448</v>
      </c>
      <c r="P8" s="234">
        <v>21.672</v>
      </c>
      <c r="Q8" s="234">
        <v>29.859</v>
      </c>
      <c r="R8" s="234">
        <v>115</v>
      </c>
      <c r="S8" s="232"/>
      <c r="T8" s="232"/>
    </row>
    <row r="9" spans="1:20" s="233" customFormat="1" ht="27" customHeight="1">
      <c r="A9" s="230" t="s">
        <v>504</v>
      </c>
      <c r="B9" s="347">
        <v>6</v>
      </c>
      <c r="C9" s="348">
        <v>135</v>
      </c>
      <c r="D9" s="334">
        <v>1256</v>
      </c>
      <c r="E9" s="234">
        <v>650</v>
      </c>
      <c r="F9" s="322">
        <v>606</v>
      </c>
      <c r="G9" s="334">
        <v>221</v>
      </c>
      <c r="H9" s="234">
        <v>98</v>
      </c>
      <c r="I9" s="322">
        <v>123</v>
      </c>
      <c r="J9" s="234">
        <v>27</v>
      </c>
      <c r="K9" s="234">
        <v>16</v>
      </c>
      <c r="L9" s="322">
        <v>11</v>
      </c>
      <c r="M9" s="234">
        <v>441</v>
      </c>
      <c r="N9" s="322">
        <v>26</v>
      </c>
      <c r="O9" s="234">
        <v>390</v>
      </c>
      <c r="P9" s="234">
        <v>22</v>
      </c>
      <c r="Q9" s="234">
        <v>29</v>
      </c>
      <c r="R9" s="234">
        <v>117</v>
      </c>
      <c r="S9" s="232"/>
      <c r="T9" s="232"/>
    </row>
    <row r="10" spans="1:20" s="233" customFormat="1" ht="27" customHeight="1">
      <c r="A10" s="230" t="s">
        <v>501</v>
      </c>
      <c r="B10" s="347">
        <v>7</v>
      </c>
      <c r="C10" s="348">
        <v>136</v>
      </c>
      <c r="D10" s="334">
        <v>1250</v>
      </c>
      <c r="E10" s="234">
        <v>626</v>
      </c>
      <c r="F10" s="322">
        <v>624</v>
      </c>
      <c r="G10" s="334">
        <v>217</v>
      </c>
      <c r="H10" s="234">
        <v>99</v>
      </c>
      <c r="I10" s="322">
        <v>118</v>
      </c>
      <c r="J10" s="234">
        <v>27</v>
      </c>
      <c r="K10" s="234">
        <v>16</v>
      </c>
      <c r="L10" s="322">
        <v>11</v>
      </c>
      <c r="M10" s="234">
        <v>438</v>
      </c>
      <c r="N10" s="322">
        <v>139</v>
      </c>
      <c r="O10" s="234">
        <v>464</v>
      </c>
      <c r="P10" s="234">
        <v>22</v>
      </c>
      <c r="Q10" s="234">
        <v>29</v>
      </c>
      <c r="R10" s="234">
        <v>116</v>
      </c>
      <c r="S10" s="232"/>
      <c r="T10" s="232"/>
    </row>
    <row r="11" spans="1:20" s="233" customFormat="1" ht="27" customHeight="1">
      <c r="A11" s="230" t="s">
        <v>502</v>
      </c>
      <c r="B11" s="347">
        <v>6</v>
      </c>
      <c r="C11" s="322">
        <v>133</v>
      </c>
      <c r="D11" s="422">
        <v>1117</v>
      </c>
      <c r="E11" s="422">
        <v>530</v>
      </c>
      <c r="F11" s="423">
        <v>587</v>
      </c>
      <c r="G11" s="421">
        <v>213</v>
      </c>
      <c r="H11" s="422">
        <v>97</v>
      </c>
      <c r="I11" s="423">
        <v>116</v>
      </c>
      <c r="J11" s="421">
        <v>27</v>
      </c>
      <c r="K11" s="422">
        <v>16</v>
      </c>
      <c r="L11" s="423">
        <v>11</v>
      </c>
      <c r="M11" s="421">
        <v>264</v>
      </c>
      <c r="N11" s="423">
        <v>166</v>
      </c>
      <c r="O11" s="421">
        <v>391</v>
      </c>
      <c r="P11" s="422">
        <v>22</v>
      </c>
      <c r="Q11" s="422">
        <v>29</v>
      </c>
      <c r="R11" s="422">
        <v>115</v>
      </c>
      <c r="S11" s="232"/>
      <c r="T11" s="232"/>
    </row>
    <row r="12" spans="1:20" s="233" customFormat="1" ht="27" customHeight="1">
      <c r="A12" s="230" t="s">
        <v>505</v>
      </c>
      <c r="B12" s="347">
        <f>SUM(B14:B15)</f>
        <v>6</v>
      </c>
      <c r="C12" s="348">
        <f>SUM(C14:C15)</f>
        <v>131</v>
      </c>
      <c r="D12" s="428">
        <f>SUM(D14:D15)</f>
        <v>1070</v>
      </c>
      <c r="E12" s="429">
        <f>SUM(E14:E15)</f>
        <v>519</v>
      </c>
      <c r="F12" s="423">
        <f>SUM(F14:F15)</f>
        <v>551</v>
      </c>
      <c r="G12" s="428">
        <f aca="true" t="shared" si="0" ref="G12:R12">SUM(G14:G15)</f>
        <v>214</v>
      </c>
      <c r="H12" s="429">
        <f t="shared" si="0"/>
        <v>92</v>
      </c>
      <c r="I12" s="423">
        <f t="shared" si="0"/>
        <v>122</v>
      </c>
      <c r="J12" s="429">
        <f t="shared" si="0"/>
        <v>28</v>
      </c>
      <c r="K12" s="429">
        <f t="shared" si="0"/>
        <v>16</v>
      </c>
      <c r="L12" s="423">
        <f t="shared" si="0"/>
        <v>12</v>
      </c>
      <c r="M12" s="429">
        <f t="shared" si="0"/>
        <v>371</v>
      </c>
      <c r="N12" s="423">
        <f t="shared" si="0"/>
        <v>70</v>
      </c>
      <c r="O12" s="429">
        <f t="shared" si="0"/>
        <v>356</v>
      </c>
      <c r="P12" s="429">
        <f t="shared" si="0"/>
        <v>22</v>
      </c>
      <c r="Q12" s="429">
        <f t="shared" si="0"/>
        <v>29</v>
      </c>
      <c r="R12" s="429">
        <f t="shared" si="0"/>
        <v>183</v>
      </c>
      <c r="S12" s="232"/>
      <c r="T12" s="232"/>
    </row>
    <row r="13" spans="1:18" s="233" customFormat="1" ht="12.75" customHeight="1">
      <c r="A13" s="235"/>
      <c r="B13" s="349"/>
      <c r="C13" s="323"/>
      <c r="D13" s="435"/>
      <c r="E13" s="435"/>
      <c r="F13" s="436"/>
      <c r="G13" s="231"/>
      <c r="H13" s="231"/>
      <c r="I13" s="323"/>
      <c r="J13" s="231"/>
      <c r="K13" s="231"/>
      <c r="L13" s="323"/>
      <c r="M13" s="231"/>
      <c r="N13" s="323"/>
      <c r="O13" s="231"/>
      <c r="P13" s="231"/>
      <c r="Q13" s="231"/>
      <c r="R13" s="231"/>
    </row>
    <row r="14" spans="1:27" s="233" customFormat="1" ht="25.5" customHeight="1">
      <c r="A14" s="238" t="s">
        <v>40</v>
      </c>
      <c r="B14" s="350">
        <v>1</v>
      </c>
      <c r="C14" s="348">
        <v>15</v>
      </c>
      <c r="D14" s="427">
        <v>471</v>
      </c>
      <c r="E14" s="426">
        <v>131</v>
      </c>
      <c r="F14" s="431">
        <v>340</v>
      </c>
      <c r="G14" s="426">
        <v>0</v>
      </c>
      <c r="H14" s="427">
        <v>0</v>
      </c>
      <c r="I14" s="430">
        <v>0</v>
      </c>
      <c r="J14" s="427">
        <v>0</v>
      </c>
      <c r="K14" s="426">
        <v>0</v>
      </c>
      <c r="L14" s="431">
        <v>0</v>
      </c>
      <c r="M14" s="432">
        <v>158</v>
      </c>
      <c r="N14" s="433">
        <v>57</v>
      </c>
      <c r="O14" s="427">
        <v>144</v>
      </c>
      <c r="P14" s="427">
        <v>0</v>
      </c>
      <c r="Q14" s="427">
        <v>0</v>
      </c>
      <c r="R14" s="427">
        <v>0</v>
      </c>
      <c r="S14" s="425"/>
      <c r="T14" s="425"/>
      <c r="U14" s="424"/>
      <c r="V14" s="425"/>
      <c r="W14" s="425"/>
      <c r="X14" s="425"/>
      <c r="Y14" s="237"/>
      <c r="Z14" s="236"/>
      <c r="AA14" s="237"/>
    </row>
    <row r="15" spans="1:18" s="233" customFormat="1" ht="23.25" customHeight="1">
      <c r="A15" s="239" t="s">
        <v>340</v>
      </c>
      <c r="B15" s="351">
        <v>5</v>
      </c>
      <c r="C15" s="324">
        <v>116</v>
      </c>
      <c r="D15" s="240">
        <v>599</v>
      </c>
      <c r="E15" s="240">
        <f>D15-F15</f>
        <v>388</v>
      </c>
      <c r="F15" s="324">
        <v>211</v>
      </c>
      <c r="G15" s="240">
        <v>214</v>
      </c>
      <c r="H15" s="240">
        <f>G15-I15</f>
        <v>92</v>
      </c>
      <c r="I15" s="324">
        <v>122</v>
      </c>
      <c r="J15" s="240">
        <v>28</v>
      </c>
      <c r="K15" s="240">
        <f>J15-L15</f>
        <v>16</v>
      </c>
      <c r="L15" s="324">
        <v>12</v>
      </c>
      <c r="M15" s="240">
        <v>213</v>
      </c>
      <c r="N15" s="324">
        <v>13</v>
      </c>
      <c r="O15" s="240">
        <v>212</v>
      </c>
      <c r="P15" s="240">
        <v>22</v>
      </c>
      <c r="Q15" s="240">
        <v>29</v>
      </c>
      <c r="R15" s="240">
        <v>183</v>
      </c>
    </row>
    <row r="16" spans="1:15" s="241" customFormat="1" ht="19.5" customHeight="1">
      <c r="A16" s="227" t="s">
        <v>10</v>
      </c>
      <c r="N16" s="242"/>
      <c r="O16" s="242"/>
    </row>
    <row r="17" spans="1:22" s="246" customFormat="1" ht="24.75" customHeight="1">
      <c r="A17" s="136" t="s">
        <v>496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5"/>
      <c r="U17" s="244"/>
      <c r="V17" s="244"/>
    </row>
    <row r="18" spans="1:16" ht="14.25">
      <c r="A18" s="243" t="s">
        <v>486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21" ht="14.25" customHeight="1"/>
    <row r="24" ht="14.25" customHeight="1"/>
    <row r="26" ht="14.25" customHeight="1"/>
  </sheetData>
  <sheetProtection/>
  <mergeCells count="12">
    <mergeCell ref="A2:C2"/>
    <mergeCell ref="A5:A6"/>
    <mergeCell ref="D5:F5"/>
    <mergeCell ref="Q5:Q6"/>
    <mergeCell ref="B5:B6"/>
    <mergeCell ref="C5:C6"/>
    <mergeCell ref="R5:R6"/>
    <mergeCell ref="G5:I5"/>
    <mergeCell ref="J5:L5"/>
    <mergeCell ref="M5:N5"/>
    <mergeCell ref="P5:P6"/>
    <mergeCell ref="O5:O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16"/>
  <sheetViews>
    <sheetView zoomScale="70" zoomScaleNormal="70" zoomScalePageLayoutView="0" workbookViewId="0" topLeftCell="A1">
      <selection activeCell="K11" sqref="K11"/>
    </sheetView>
  </sheetViews>
  <sheetFormatPr defaultColWidth="8.21484375" defaultRowHeight="13.5"/>
  <cols>
    <col min="1" max="1" width="8.21484375" style="77" customWidth="1"/>
    <col min="2" max="2" width="8.4453125" style="77" bestFit="1" customWidth="1"/>
    <col min="3" max="29" width="8.3359375" style="77" bestFit="1" customWidth="1"/>
    <col min="30" max="16384" width="8.21484375" style="77" customWidth="1"/>
  </cols>
  <sheetData>
    <row r="1" spans="2:29" s="90" customFormat="1" ht="17.25">
      <c r="B1" s="89"/>
      <c r="C1" s="89"/>
      <c r="D1" s="89"/>
      <c r="E1" s="70"/>
      <c r="F1" s="70"/>
      <c r="G1" s="70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s="90" customFormat="1" ht="17.25">
      <c r="A2" s="70" t="s">
        <v>131</v>
      </c>
      <c r="B2" s="89"/>
      <c r="C2" s="89"/>
      <c r="D2" s="89"/>
      <c r="E2" s="70"/>
      <c r="F2" s="70"/>
      <c r="G2" s="70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s="90" customFormat="1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="87" customFormat="1" ht="22.5" customHeight="1">
      <c r="A4" s="85" t="s">
        <v>41</v>
      </c>
    </row>
    <row r="5" spans="1:29" s="87" customFormat="1" ht="20.25" customHeight="1">
      <c r="A5" s="490" t="s">
        <v>97</v>
      </c>
      <c r="B5" s="559" t="s">
        <v>128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7"/>
      <c r="N5" s="559" t="s">
        <v>129</v>
      </c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7"/>
      <c r="AC5" s="559" t="s">
        <v>42</v>
      </c>
    </row>
    <row r="6" spans="1:29" s="87" customFormat="1" ht="20.25" customHeight="1">
      <c r="A6" s="490"/>
      <c r="B6" s="555" t="s">
        <v>55</v>
      </c>
      <c r="C6" s="556"/>
      <c r="D6" s="557"/>
      <c r="E6" s="555" t="s">
        <v>130</v>
      </c>
      <c r="F6" s="556"/>
      <c r="G6" s="557"/>
      <c r="H6" s="555" t="s">
        <v>474</v>
      </c>
      <c r="I6" s="556"/>
      <c r="J6" s="557"/>
      <c r="K6" s="558" t="s">
        <v>472</v>
      </c>
      <c r="L6" s="556"/>
      <c r="M6" s="557"/>
      <c r="N6" s="555" t="s">
        <v>55</v>
      </c>
      <c r="O6" s="556"/>
      <c r="P6" s="557"/>
      <c r="Q6" s="555" t="s">
        <v>130</v>
      </c>
      <c r="R6" s="556"/>
      <c r="S6" s="557"/>
      <c r="T6" s="555" t="s">
        <v>474</v>
      </c>
      <c r="U6" s="556"/>
      <c r="V6" s="557"/>
      <c r="W6" s="558" t="s">
        <v>472</v>
      </c>
      <c r="X6" s="556"/>
      <c r="Y6" s="557"/>
      <c r="Z6" s="555" t="s">
        <v>341</v>
      </c>
      <c r="AA6" s="556"/>
      <c r="AB6" s="557"/>
      <c r="AC6" s="559"/>
    </row>
    <row r="7" spans="1:29" s="87" customFormat="1" ht="32.25" customHeight="1">
      <c r="A7" s="490"/>
      <c r="B7" s="169"/>
      <c r="C7" s="71" t="s">
        <v>228</v>
      </c>
      <c r="D7" s="71" t="s">
        <v>59</v>
      </c>
      <c r="E7" s="169"/>
      <c r="F7" s="71" t="s">
        <v>228</v>
      </c>
      <c r="G7" s="71" t="s">
        <v>59</v>
      </c>
      <c r="H7" s="169"/>
      <c r="I7" s="71" t="s">
        <v>228</v>
      </c>
      <c r="J7" s="71" t="s">
        <v>59</v>
      </c>
      <c r="K7" s="169"/>
      <c r="L7" s="71" t="s">
        <v>228</v>
      </c>
      <c r="M7" s="71" t="s">
        <v>59</v>
      </c>
      <c r="N7" s="169"/>
      <c r="O7" s="71" t="s">
        <v>228</v>
      </c>
      <c r="P7" s="71" t="s">
        <v>59</v>
      </c>
      <c r="Q7" s="169"/>
      <c r="R7" s="71" t="s">
        <v>228</v>
      </c>
      <c r="S7" s="71" t="s">
        <v>59</v>
      </c>
      <c r="T7" s="169" t="s">
        <v>473</v>
      </c>
      <c r="U7" s="71" t="s">
        <v>228</v>
      </c>
      <c r="V7" s="71" t="s">
        <v>59</v>
      </c>
      <c r="W7" s="169"/>
      <c r="X7" s="71" t="s">
        <v>228</v>
      </c>
      <c r="Y7" s="71" t="s">
        <v>59</v>
      </c>
      <c r="Z7" s="169"/>
      <c r="AA7" s="71" t="s">
        <v>228</v>
      </c>
      <c r="AB7" s="71" t="s">
        <v>59</v>
      </c>
      <c r="AC7" s="559"/>
    </row>
    <row r="8" spans="1:57" s="80" customFormat="1" ht="27" customHeight="1">
      <c r="A8" s="392" t="s">
        <v>152</v>
      </c>
      <c r="B8" s="151">
        <v>1193</v>
      </c>
      <c r="C8" s="152"/>
      <c r="D8" s="152"/>
      <c r="E8" s="103">
        <v>1109</v>
      </c>
      <c r="F8" s="103"/>
      <c r="G8" s="103"/>
      <c r="H8" s="103">
        <v>62</v>
      </c>
      <c r="I8" s="103"/>
      <c r="J8" s="103"/>
      <c r="K8" s="103">
        <v>22</v>
      </c>
      <c r="L8" s="103"/>
      <c r="M8" s="326"/>
      <c r="N8" s="152">
        <v>1103</v>
      </c>
      <c r="O8" s="152"/>
      <c r="P8" s="152"/>
      <c r="Q8" s="103">
        <v>1072</v>
      </c>
      <c r="R8" s="103"/>
      <c r="S8" s="103"/>
      <c r="T8" s="103">
        <v>9</v>
      </c>
      <c r="U8" s="103"/>
      <c r="V8" s="103"/>
      <c r="W8" s="102">
        <v>22</v>
      </c>
      <c r="X8" s="102"/>
      <c r="Y8" s="102"/>
      <c r="Z8" s="102"/>
      <c r="AA8" s="102"/>
      <c r="AB8" s="102"/>
      <c r="AC8" s="153">
        <v>92.45</v>
      </c>
      <c r="AD8" s="112"/>
      <c r="AE8" s="103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</row>
    <row r="9" spans="1:57" s="80" customFormat="1" ht="27" customHeight="1">
      <c r="A9" s="392" t="s">
        <v>182</v>
      </c>
      <c r="B9" s="151">
        <v>1050</v>
      </c>
      <c r="C9" s="152"/>
      <c r="D9" s="152"/>
      <c r="E9" s="103">
        <v>978</v>
      </c>
      <c r="F9" s="103"/>
      <c r="G9" s="103"/>
      <c r="H9" s="103">
        <v>62</v>
      </c>
      <c r="I9" s="103"/>
      <c r="J9" s="103"/>
      <c r="K9" s="103">
        <v>10</v>
      </c>
      <c r="L9" s="103"/>
      <c r="M9" s="314"/>
      <c r="N9" s="152">
        <v>959</v>
      </c>
      <c r="O9" s="152"/>
      <c r="P9" s="152"/>
      <c r="Q9" s="103">
        <v>942</v>
      </c>
      <c r="R9" s="103"/>
      <c r="S9" s="103"/>
      <c r="T9" s="103">
        <v>6</v>
      </c>
      <c r="U9" s="103"/>
      <c r="V9" s="103"/>
      <c r="W9" s="102">
        <v>11</v>
      </c>
      <c r="X9" s="102"/>
      <c r="Y9" s="102"/>
      <c r="Z9" s="102"/>
      <c r="AA9" s="102"/>
      <c r="AB9" s="102"/>
      <c r="AC9" s="153">
        <v>91.33333333333333</v>
      </c>
      <c r="AD9" s="112"/>
      <c r="AE9" s="103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</row>
    <row r="10" spans="1:57" s="80" customFormat="1" ht="27" customHeight="1">
      <c r="A10" s="392" t="s">
        <v>504</v>
      </c>
      <c r="B10" s="151">
        <v>1009</v>
      </c>
      <c r="C10" s="152"/>
      <c r="D10" s="152"/>
      <c r="E10" s="103">
        <v>930</v>
      </c>
      <c r="F10" s="103"/>
      <c r="G10" s="103"/>
      <c r="H10" s="103">
        <v>70</v>
      </c>
      <c r="I10" s="103"/>
      <c r="J10" s="103"/>
      <c r="K10" s="103">
        <v>9</v>
      </c>
      <c r="L10" s="103"/>
      <c r="M10" s="314"/>
      <c r="N10" s="152">
        <v>900</v>
      </c>
      <c r="O10" s="152"/>
      <c r="P10" s="152"/>
      <c r="Q10" s="103">
        <v>889</v>
      </c>
      <c r="R10" s="103"/>
      <c r="S10" s="103"/>
      <c r="T10" s="103">
        <v>1</v>
      </c>
      <c r="U10" s="103"/>
      <c r="V10" s="103"/>
      <c r="W10" s="102">
        <v>10</v>
      </c>
      <c r="X10" s="102"/>
      <c r="Y10" s="102"/>
      <c r="Z10" s="102"/>
      <c r="AA10" s="102"/>
      <c r="AB10" s="102"/>
      <c r="AC10" s="153">
        <v>89.2</v>
      </c>
      <c r="AD10" s="112"/>
      <c r="AE10" s="103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</row>
    <row r="11" spans="1:57" s="80" customFormat="1" ht="27" customHeight="1">
      <c r="A11" s="392" t="s">
        <v>501</v>
      </c>
      <c r="B11" s="151">
        <v>964</v>
      </c>
      <c r="C11" s="152"/>
      <c r="D11" s="152"/>
      <c r="E11" s="152">
        <v>893</v>
      </c>
      <c r="F11" s="152"/>
      <c r="G11" s="152"/>
      <c r="H11" s="152">
        <v>64</v>
      </c>
      <c r="I11" s="152"/>
      <c r="J11" s="152"/>
      <c r="K11" s="152">
        <v>7</v>
      </c>
      <c r="L11" s="152"/>
      <c r="M11" s="327"/>
      <c r="N11" s="152">
        <v>858</v>
      </c>
      <c r="O11" s="152"/>
      <c r="P11" s="152"/>
      <c r="Q11" s="152">
        <v>839</v>
      </c>
      <c r="R11" s="152"/>
      <c r="S11" s="152"/>
      <c r="T11" s="152">
        <v>7</v>
      </c>
      <c r="U11" s="152"/>
      <c r="V11" s="152"/>
      <c r="W11" s="152">
        <v>11</v>
      </c>
      <c r="X11" s="152"/>
      <c r="Y11" s="152"/>
      <c r="Z11" s="152">
        <v>1</v>
      </c>
      <c r="AA11" s="152"/>
      <c r="AB11" s="152"/>
      <c r="AC11" s="154">
        <v>89.00414937759335</v>
      </c>
      <c r="AD11" s="112"/>
      <c r="AE11" s="103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</row>
    <row r="12" spans="1:57" s="80" customFormat="1" ht="27" customHeight="1">
      <c r="A12" s="392" t="s">
        <v>502</v>
      </c>
      <c r="B12" s="376">
        <v>1042</v>
      </c>
      <c r="C12" s="365">
        <v>554</v>
      </c>
      <c r="D12" s="365">
        <v>488</v>
      </c>
      <c r="E12" s="365">
        <v>970</v>
      </c>
      <c r="F12" s="365">
        <v>514</v>
      </c>
      <c r="G12" s="365">
        <v>456</v>
      </c>
      <c r="H12" s="365">
        <v>66</v>
      </c>
      <c r="I12" s="365">
        <v>36</v>
      </c>
      <c r="J12" s="365">
        <v>30</v>
      </c>
      <c r="K12" s="365">
        <v>6</v>
      </c>
      <c r="L12" s="365">
        <v>4</v>
      </c>
      <c r="M12" s="320">
        <v>2</v>
      </c>
      <c r="N12" s="365">
        <v>941</v>
      </c>
      <c r="O12" s="365">
        <v>495</v>
      </c>
      <c r="P12" s="365">
        <v>446</v>
      </c>
      <c r="Q12" s="365">
        <v>927</v>
      </c>
      <c r="R12" s="365">
        <v>487</v>
      </c>
      <c r="S12" s="365">
        <v>440</v>
      </c>
      <c r="T12" s="365">
        <v>6</v>
      </c>
      <c r="U12" s="365">
        <v>4</v>
      </c>
      <c r="V12" s="365">
        <v>2</v>
      </c>
      <c r="W12" s="365">
        <v>7</v>
      </c>
      <c r="X12" s="365">
        <v>3</v>
      </c>
      <c r="Y12" s="365">
        <v>4</v>
      </c>
      <c r="Z12" s="366">
        <v>1</v>
      </c>
      <c r="AA12" s="366">
        <v>1</v>
      </c>
      <c r="AB12" s="366">
        <v>0</v>
      </c>
      <c r="AC12" s="365">
        <v>90.30710172744722</v>
      </c>
      <c r="AD12" s="112"/>
      <c r="AE12" s="103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</row>
    <row r="13" spans="1:57" s="80" customFormat="1" ht="27" customHeight="1">
      <c r="A13" s="391" t="s">
        <v>505</v>
      </c>
      <c r="B13" s="390">
        <v>908</v>
      </c>
      <c r="C13" s="367">
        <v>482</v>
      </c>
      <c r="D13" s="367">
        <v>426</v>
      </c>
      <c r="E13" s="367">
        <v>852</v>
      </c>
      <c r="F13" s="367">
        <v>451</v>
      </c>
      <c r="G13" s="367">
        <v>401</v>
      </c>
      <c r="H13" s="367">
        <v>54</v>
      </c>
      <c r="I13" s="367">
        <v>30</v>
      </c>
      <c r="J13" s="367">
        <v>24</v>
      </c>
      <c r="K13" s="367">
        <v>2</v>
      </c>
      <c r="L13" s="367">
        <v>1</v>
      </c>
      <c r="M13" s="368">
        <v>1</v>
      </c>
      <c r="N13" s="367">
        <v>835</v>
      </c>
      <c r="O13" s="367">
        <v>447</v>
      </c>
      <c r="P13" s="367">
        <v>388</v>
      </c>
      <c r="Q13" s="367">
        <v>826</v>
      </c>
      <c r="R13" s="367">
        <v>441</v>
      </c>
      <c r="S13" s="367">
        <v>385</v>
      </c>
      <c r="T13" s="367">
        <v>5</v>
      </c>
      <c r="U13" s="367">
        <v>3</v>
      </c>
      <c r="V13" s="367">
        <v>2</v>
      </c>
      <c r="W13" s="367">
        <v>2</v>
      </c>
      <c r="X13" s="367">
        <v>1</v>
      </c>
      <c r="Y13" s="367">
        <v>1</v>
      </c>
      <c r="Z13" s="367">
        <v>2</v>
      </c>
      <c r="AA13" s="369">
        <v>2</v>
      </c>
      <c r="AB13" s="369">
        <v>0</v>
      </c>
      <c r="AC13" s="367">
        <v>91.96035242290749</v>
      </c>
      <c r="AD13" s="112"/>
      <c r="AE13" s="103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</row>
    <row r="14" spans="1:56" s="83" customFormat="1" ht="18.75" customHeight="1">
      <c r="A14" s="180"/>
      <c r="B14" s="155"/>
      <c r="C14" s="155"/>
      <c r="D14" s="155"/>
      <c r="E14" s="126"/>
      <c r="F14" s="126"/>
      <c r="G14" s="126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26"/>
      <c r="U14" s="126"/>
      <c r="V14" s="126"/>
      <c r="W14" s="155"/>
      <c r="X14" s="155"/>
      <c r="Y14" s="155"/>
      <c r="Z14" s="155"/>
      <c r="AA14" s="155"/>
      <c r="AB14" s="155"/>
      <c r="AC14" s="155"/>
      <c r="AR14" s="91"/>
      <c r="AS14" s="91"/>
      <c r="AT14" s="91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</row>
    <row r="15" spans="1:28" s="93" customFormat="1" ht="18" customHeight="1">
      <c r="A15" s="126" t="s">
        <v>108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38" ht="18" customHeight="1">
      <c r="A16" s="76"/>
      <c r="Q16" s="78"/>
      <c r="R16" s="78"/>
      <c r="S16" s="78"/>
      <c r="T16" s="79"/>
      <c r="U16" s="79"/>
      <c r="V16" s="79"/>
      <c r="AC16" s="78"/>
      <c r="AD16" s="80"/>
      <c r="AF16" s="78"/>
      <c r="AG16" s="80"/>
      <c r="AI16" s="78"/>
      <c r="AJ16" s="80"/>
      <c r="AL16" s="78"/>
    </row>
    <row r="17" s="93" customFormat="1" ht="14.25"/>
    <row r="18" s="93" customFormat="1" ht="14.25"/>
    <row r="19" s="93" customFormat="1" ht="14.25"/>
    <row r="20" s="93" customFormat="1" ht="14.25"/>
    <row r="21" s="93" customFormat="1" ht="14.25"/>
    <row r="22" s="93" customFormat="1" ht="14.25"/>
    <row r="23" s="93" customFormat="1" ht="14.25"/>
    <row r="24" s="93" customFormat="1" ht="14.25"/>
    <row r="25" s="93" customFormat="1" ht="14.25"/>
    <row r="26" s="93" customFormat="1" ht="14.25"/>
    <row r="27" s="93" customFormat="1" ht="14.25"/>
    <row r="28" s="93" customFormat="1" ht="14.25"/>
    <row r="29" s="93" customFormat="1" ht="14.25"/>
    <row r="30" s="93" customFormat="1" ht="14.25"/>
    <row r="31" s="93" customFormat="1" ht="14.25"/>
    <row r="32" s="93" customFormat="1" ht="14.25"/>
    <row r="33" s="93" customFormat="1" ht="14.25"/>
    <row r="34" s="93" customFormat="1" ht="14.25"/>
    <row r="35" s="93" customFormat="1" ht="14.25"/>
    <row r="36" s="93" customFormat="1" ht="14.25"/>
    <row r="37" s="93" customFormat="1" ht="14.25"/>
    <row r="38" s="93" customFormat="1" ht="14.25"/>
    <row r="39" s="93" customFormat="1" ht="14.25"/>
    <row r="40" s="93" customFormat="1" ht="14.25"/>
    <row r="41" s="93" customFormat="1" ht="14.25"/>
    <row r="42" s="93" customFormat="1" ht="14.25"/>
    <row r="43" s="93" customFormat="1" ht="14.25"/>
    <row r="44" s="93" customFormat="1" ht="14.25"/>
    <row r="45" s="93" customFormat="1" ht="14.25"/>
    <row r="46" s="93" customFormat="1" ht="14.25"/>
    <row r="47" s="93" customFormat="1" ht="14.25"/>
    <row r="48" s="93" customFormat="1" ht="14.25"/>
    <row r="49" s="93" customFormat="1" ht="14.25"/>
    <row r="50" s="93" customFormat="1" ht="14.25"/>
    <row r="51" s="93" customFormat="1" ht="14.25"/>
    <row r="52" s="93" customFormat="1" ht="14.25"/>
    <row r="53" s="93" customFormat="1" ht="14.25"/>
    <row r="54" s="93" customFormat="1" ht="14.25"/>
    <row r="55" s="93" customFormat="1" ht="14.25"/>
    <row r="56" s="93" customFormat="1" ht="14.25"/>
    <row r="57" s="93" customFormat="1" ht="14.25"/>
    <row r="58" s="93" customFormat="1" ht="14.25"/>
    <row r="59" s="93" customFormat="1" ht="14.25"/>
    <row r="60" s="93" customFormat="1" ht="14.25"/>
    <row r="61" s="93" customFormat="1" ht="14.25"/>
    <row r="62" s="93" customFormat="1" ht="14.25"/>
    <row r="63" s="93" customFormat="1" ht="14.25"/>
    <row r="64" s="93" customFormat="1" ht="14.25"/>
    <row r="65" s="93" customFormat="1" ht="14.25"/>
    <row r="66" s="93" customFormat="1" ht="14.25"/>
    <row r="67" s="93" customFormat="1" ht="14.25"/>
    <row r="68" s="93" customFormat="1" ht="14.25"/>
    <row r="69" s="93" customFormat="1" ht="14.25"/>
    <row r="70" s="93" customFormat="1" ht="14.25"/>
    <row r="71" s="93" customFormat="1" ht="14.25"/>
    <row r="72" s="93" customFormat="1" ht="14.25"/>
    <row r="73" s="93" customFormat="1" ht="14.25"/>
    <row r="74" s="93" customFormat="1" ht="14.25"/>
    <row r="75" s="93" customFormat="1" ht="14.25"/>
    <row r="76" s="93" customFormat="1" ht="14.25"/>
    <row r="77" s="93" customFormat="1" ht="14.25"/>
    <row r="78" s="93" customFormat="1" ht="14.25"/>
    <row r="79" s="93" customFormat="1" ht="14.25"/>
    <row r="80" s="93" customFormat="1" ht="14.25"/>
    <row r="81" s="93" customFormat="1" ht="14.25"/>
    <row r="82" s="93" customFormat="1" ht="14.25"/>
    <row r="83" s="93" customFormat="1" ht="14.25"/>
    <row r="84" s="93" customFormat="1" ht="14.25"/>
    <row r="85" s="93" customFormat="1" ht="14.25"/>
    <row r="86" s="93" customFormat="1" ht="14.25"/>
    <row r="87" s="93" customFormat="1" ht="14.25"/>
    <row r="88" s="93" customFormat="1" ht="14.25"/>
    <row r="89" s="93" customFormat="1" ht="14.25"/>
    <row r="90" s="93" customFormat="1" ht="14.25"/>
    <row r="91" s="93" customFormat="1" ht="14.25"/>
    <row r="92" s="93" customFormat="1" ht="14.25"/>
    <row r="93" s="93" customFormat="1" ht="14.25"/>
    <row r="94" s="93" customFormat="1" ht="14.25"/>
    <row r="95" s="93" customFormat="1" ht="14.25"/>
    <row r="96" s="93" customFormat="1" ht="14.25"/>
    <row r="97" s="93" customFormat="1" ht="14.25"/>
    <row r="98" s="93" customFormat="1" ht="14.25"/>
    <row r="99" s="93" customFormat="1" ht="14.25"/>
    <row r="100" s="93" customFormat="1" ht="14.25"/>
    <row r="101" s="93" customFormat="1" ht="14.25"/>
    <row r="102" s="93" customFormat="1" ht="14.25"/>
    <row r="103" s="93" customFormat="1" ht="14.25"/>
    <row r="104" s="93" customFormat="1" ht="14.25"/>
    <row r="105" s="93" customFormat="1" ht="14.25"/>
    <row r="106" s="93" customFormat="1" ht="14.25"/>
    <row r="107" s="93" customFormat="1" ht="14.25"/>
  </sheetData>
  <sheetProtection/>
  <mergeCells count="13">
    <mergeCell ref="AC5:AC7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B5:M5"/>
    <mergeCell ref="N5:AB5"/>
    <mergeCell ref="A5:A7"/>
  </mergeCells>
  <printOptions/>
  <pageMargins left="0.81" right="0.51" top="0.7" bottom="1" header="0.5" footer="0.5"/>
  <pageSetup horizontalDpi="300" verticalDpi="300" orientation="landscape" pageOrder="overThenDown" paperSize="9" scale="82" r:id="rId1"/>
  <colBreaks count="1" manualBreakCount="1">
    <brk id="3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V15"/>
  <sheetViews>
    <sheetView zoomScale="70" zoomScaleNormal="70" zoomScalePageLayoutView="0" workbookViewId="0" topLeftCell="A1">
      <selection activeCell="B16" sqref="B16:V16"/>
    </sheetView>
  </sheetViews>
  <sheetFormatPr defaultColWidth="8.88671875" defaultRowHeight="13.5"/>
  <cols>
    <col min="2" max="2" width="6.77734375" style="0" customWidth="1"/>
    <col min="16" max="16" width="10.6640625" style="0" customWidth="1"/>
    <col min="17" max="17" width="12.10546875" style="0" customWidth="1"/>
    <col min="18" max="18" width="10.6640625" style="0" customWidth="1"/>
    <col min="22" max="22" width="8.77734375" style="0" customWidth="1"/>
  </cols>
  <sheetData>
    <row r="1" spans="1:22" ht="14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7.25">
      <c r="A2" s="70" t="s">
        <v>132</v>
      </c>
      <c r="B2" s="95"/>
      <c r="C2" s="95"/>
      <c r="D2" s="95"/>
      <c r="E2" s="70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72"/>
      <c r="S2" s="72"/>
      <c r="T2" s="72"/>
      <c r="U2" s="72"/>
      <c r="V2" s="72"/>
    </row>
    <row r="3" spans="1:22" ht="14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72"/>
      <c r="S3" s="72"/>
      <c r="T3" s="72"/>
      <c r="U3" s="72"/>
      <c r="V3" s="72"/>
    </row>
    <row r="4" spans="1:22" ht="14.25">
      <c r="A4" s="73" t="s">
        <v>34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72"/>
      <c r="S4" s="72"/>
      <c r="T4" s="72"/>
      <c r="U4" s="72"/>
      <c r="V4" s="72"/>
    </row>
    <row r="5" spans="1:22" ht="18" customHeight="1">
      <c r="A5" s="564" t="s">
        <v>94</v>
      </c>
      <c r="B5" s="567" t="s">
        <v>269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9" t="s">
        <v>270</v>
      </c>
      <c r="U5" s="569"/>
      <c r="V5" s="567"/>
    </row>
    <row r="6" spans="1:22" ht="18" customHeight="1">
      <c r="A6" s="565"/>
      <c r="B6" s="541" t="s">
        <v>271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42"/>
      <c r="P6" s="469" t="s">
        <v>272</v>
      </c>
      <c r="Q6" s="469" t="s">
        <v>273</v>
      </c>
      <c r="R6" s="561" t="s">
        <v>466</v>
      </c>
      <c r="S6" s="518" t="s">
        <v>274</v>
      </c>
      <c r="T6" s="570" t="s">
        <v>275</v>
      </c>
      <c r="U6" s="469" t="s">
        <v>276</v>
      </c>
      <c r="V6" s="524" t="s">
        <v>277</v>
      </c>
    </row>
    <row r="7" spans="1:22" ht="18" customHeight="1">
      <c r="A7" s="565"/>
      <c r="B7" s="560" t="s">
        <v>154</v>
      </c>
      <c r="C7" s="562" t="s">
        <v>279</v>
      </c>
      <c r="D7" s="509"/>
      <c r="E7" s="509"/>
      <c r="F7" s="509"/>
      <c r="G7" s="509"/>
      <c r="H7" s="509"/>
      <c r="I7" s="510"/>
      <c r="J7" s="541" t="s">
        <v>280</v>
      </c>
      <c r="K7" s="563"/>
      <c r="L7" s="563"/>
      <c r="M7" s="563"/>
      <c r="N7" s="563"/>
      <c r="O7" s="542"/>
      <c r="P7" s="560"/>
      <c r="Q7" s="560"/>
      <c r="R7" s="561"/>
      <c r="S7" s="560"/>
      <c r="T7" s="570"/>
      <c r="U7" s="560"/>
      <c r="V7" s="571"/>
    </row>
    <row r="8" spans="1:22" ht="28.5">
      <c r="A8" s="566"/>
      <c r="B8" s="561"/>
      <c r="C8" s="11" t="s">
        <v>281</v>
      </c>
      <c r="D8" s="167" t="s">
        <v>282</v>
      </c>
      <c r="E8" s="18" t="s">
        <v>283</v>
      </c>
      <c r="F8" s="11" t="s">
        <v>284</v>
      </c>
      <c r="G8" s="18" t="s">
        <v>285</v>
      </c>
      <c r="H8" s="11" t="s">
        <v>286</v>
      </c>
      <c r="I8" s="11" t="s">
        <v>518</v>
      </c>
      <c r="J8" s="48" t="s">
        <v>281</v>
      </c>
      <c r="K8" s="132" t="s">
        <v>287</v>
      </c>
      <c r="L8" s="132" t="s">
        <v>283</v>
      </c>
      <c r="M8" s="132" t="s">
        <v>288</v>
      </c>
      <c r="N8" s="132" t="s">
        <v>289</v>
      </c>
      <c r="O8" s="132" t="s">
        <v>518</v>
      </c>
      <c r="P8" s="561"/>
      <c r="Q8" s="561"/>
      <c r="R8" s="470"/>
      <c r="S8" s="561"/>
      <c r="T8" s="561"/>
      <c r="U8" s="561"/>
      <c r="V8" s="562"/>
    </row>
    <row r="9" spans="1:22" ht="30" customHeight="1">
      <c r="A9" s="409" t="s">
        <v>152</v>
      </c>
      <c r="B9" s="376">
        <v>190</v>
      </c>
      <c r="C9" s="365">
        <v>167</v>
      </c>
      <c r="D9" s="365">
        <v>71</v>
      </c>
      <c r="E9" s="365">
        <v>12</v>
      </c>
      <c r="F9" s="365">
        <v>71</v>
      </c>
      <c r="G9" s="365"/>
      <c r="H9" s="365">
        <v>13</v>
      </c>
      <c r="I9" s="319"/>
      <c r="J9" s="365">
        <v>23</v>
      </c>
      <c r="K9" s="365">
        <v>18</v>
      </c>
      <c r="L9" s="366"/>
      <c r="M9" s="365">
        <v>4</v>
      </c>
      <c r="N9" s="387">
        <v>1</v>
      </c>
      <c r="O9" s="319"/>
      <c r="P9" s="365">
        <v>7586</v>
      </c>
      <c r="Q9" s="365">
        <v>827</v>
      </c>
      <c r="R9" s="365">
        <v>652</v>
      </c>
      <c r="S9" s="319"/>
      <c r="T9" s="365">
        <v>11</v>
      </c>
      <c r="U9" s="365">
        <v>52</v>
      </c>
      <c r="V9" s="365">
        <v>851</v>
      </c>
    </row>
    <row r="10" spans="1:22" ht="30" customHeight="1">
      <c r="A10" s="409" t="s">
        <v>182</v>
      </c>
      <c r="B10" s="376">
        <v>181</v>
      </c>
      <c r="C10" s="365">
        <v>156</v>
      </c>
      <c r="D10" s="365">
        <v>62</v>
      </c>
      <c r="E10" s="365">
        <v>8</v>
      </c>
      <c r="F10" s="365">
        <v>66</v>
      </c>
      <c r="G10" s="365"/>
      <c r="H10" s="365">
        <v>20</v>
      </c>
      <c r="I10" s="320"/>
      <c r="J10" s="365">
        <v>25</v>
      </c>
      <c r="K10" s="365">
        <v>17</v>
      </c>
      <c r="L10" s="366">
        <v>0</v>
      </c>
      <c r="M10" s="365">
        <v>4</v>
      </c>
      <c r="N10" s="365">
        <v>4</v>
      </c>
      <c r="O10" s="320"/>
      <c r="P10" s="365">
        <v>4769</v>
      </c>
      <c r="Q10" s="365">
        <v>367</v>
      </c>
      <c r="R10" s="365">
        <v>395</v>
      </c>
      <c r="S10" s="320"/>
      <c r="T10" s="365">
        <v>11</v>
      </c>
      <c r="U10" s="365">
        <v>80</v>
      </c>
      <c r="V10" s="365">
        <v>988</v>
      </c>
    </row>
    <row r="11" spans="1:22" ht="30" customHeight="1">
      <c r="A11" s="409" t="s">
        <v>504</v>
      </c>
      <c r="B11" s="376">
        <v>119</v>
      </c>
      <c r="C11" s="365">
        <v>106</v>
      </c>
      <c r="D11" s="365">
        <v>49</v>
      </c>
      <c r="E11" s="365">
        <v>7</v>
      </c>
      <c r="F11" s="365">
        <v>46</v>
      </c>
      <c r="G11" s="365"/>
      <c r="H11" s="365">
        <v>4</v>
      </c>
      <c r="I11" s="320"/>
      <c r="J11" s="365">
        <v>13</v>
      </c>
      <c r="K11" s="365">
        <v>9</v>
      </c>
      <c r="L11" s="366">
        <v>0</v>
      </c>
      <c r="M11" s="365">
        <v>2</v>
      </c>
      <c r="N11" s="365">
        <v>2</v>
      </c>
      <c r="O11" s="320"/>
      <c r="P11" s="365">
        <v>4731</v>
      </c>
      <c r="Q11" s="365">
        <v>484</v>
      </c>
      <c r="R11" s="365">
        <v>460</v>
      </c>
      <c r="S11" s="320"/>
      <c r="T11" s="365">
        <v>8</v>
      </c>
      <c r="U11" s="365">
        <v>46</v>
      </c>
      <c r="V11" s="365">
        <v>805</v>
      </c>
    </row>
    <row r="12" spans="1:22" ht="30" customHeight="1">
      <c r="A12" s="409" t="s">
        <v>501</v>
      </c>
      <c r="B12" s="376">
        <v>150</v>
      </c>
      <c r="C12" s="365">
        <v>129</v>
      </c>
      <c r="D12" s="365">
        <v>52</v>
      </c>
      <c r="E12" s="365">
        <v>6</v>
      </c>
      <c r="F12" s="365">
        <v>60</v>
      </c>
      <c r="G12" s="365">
        <v>0</v>
      </c>
      <c r="H12" s="365">
        <v>11</v>
      </c>
      <c r="I12" s="320"/>
      <c r="J12" s="365">
        <v>21</v>
      </c>
      <c r="K12" s="365">
        <v>17</v>
      </c>
      <c r="L12" s="366">
        <v>0</v>
      </c>
      <c r="M12" s="365">
        <v>0</v>
      </c>
      <c r="N12" s="365">
        <v>4</v>
      </c>
      <c r="O12" s="320"/>
      <c r="P12" s="365">
        <v>3601</v>
      </c>
      <c r="Q12" s="365">
        <v>350</v>
      </c>
      <c r="R12" s="365">
        <v>624</v>
      </c>
      <c r="S12" s="320">
        <v>6084</v>
      </c>
      <c r="T12" s="365">
        <v>10</v>
      </c>
      <c r="U12" s="365">
        <v>40</v>
      </c>
      <c r="V12" s="365">
        <v>610</v>
      </c>
    </row>
    <row r="13" spans="1:22" ht="30" customHeight="1">
      <c r="A13" s="409" t="s">
        <v>502</v>
      </c>
      <c r="B13" s="376">
        <v>153</v>
      </c>
      <c r="C13" s="365">
        <v>128</v>
      </c>
      <c r="D13" s="365">
        <v>49</v>
      </c>
      <c r="E13" s="365">
        <v>6</v>
      </c>
      <c r="F13" s="365">
        <v>51</v>
      </c>
      <c r="G13" s="365">
        <v>0</v>
      </c>
      <c r="H13" s="365">
        <v>22</v>
      </c>
      <c r="I13" s="320"/>
      <c r="J13" s="365">
        <v>25</v>
      </c>
      <c r="K13" s="365">
        <v>19</v>
      </c>
      <c r="L13" s="366">
        <v>0</v>
      </c>
      <c r="M13" s="365">
        <v>1</v>
      </c>
      <c r="N13" s="365">
        <v>5</v>
      </c>
      <c r="O13" s="320"/>
      <c r="P13" s="365">
        <v>3341</v>
      </c>
      <c r="Q13" s="365">
        <v>446</v>
      </c>
      <c r="R13" s="365">
        <v>800</v>
      </c>
      <c r="S13" s="320">
        <v>8345</v>
      </c>
      <c r="T13" s="365">
        <v>8</v>
      </c>
      <c r="U13" s="365">
        <v>75</v>
      </c>
      <c r="V13" s="365">
        <v>809</v>
      </c>
    </row>
    <row r="14" spans="1:22" ht="30" customHeight="1">
      <c r="A14" s="303" t="s">
        <v>505</v>
      </c>
      <c r="B14" s="390">
        <v>149</v>
      </c>
      <c r="C14" s="367">
        <v>117</v>
      </c>
      <c r="D14" s="367">
        <v>45</v>
      </c>
      <c r="E14" s="367">
        <v>6</v>
      </c>
      <c r="F14" s="367">
        <v>49</v>
      </c>
      <c r="G14" s="367">
        <v>0</v>
      </c>
      <c r="H14" s="367">
        <v>9</v>
      </c>
      <c r="I14" s="368">
        <v>8</v>
      </c>
      <c r="J14" s="367">
        <v>32</v>
      </c>
      <c r="K14" s="367">
        <v>20</v>
      </c>
      <c r="L14" s="369">
        <v>0</v>
      </c>
      <c r="M14" s="367">
        <v>1</v>
      </c>
      <c r="N14" s="367">
        <v>7</v>
      </c>
      <c r="O14" s="368">
        <v>4</v>
      </c>
      <c r="P14" s="367">
        <v>3207</v>
      </c>
      <c r="Q14" s="367">
        <v>468</v>
      </c>
      <c r="R14" s="367">
        <v>709</v>
      </c>
      <c r="S14" s="368" t="s">
        <v>517</v>
      </c>
      <c r="T14" s="367">
        <v>8</v>
      </c>
      <c r="U14" s="367">
        <v>75</v>
      </c>
      <c r="V14" s="367">
        <v>195</v>
      </c>
    </row>
    <row r="15" spans="1:22" ht="14.25">
      <c r="A15" s="92" t="s">
        <v>196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77"/>
      <c r="S15" s="77"/>
      <c r="T15" s="77"/>
      <c r="U15" s="77"/>
      <c r="V15" s="77"/>
    </row>
  </sheetData>
  <sheetProtection/>
  <mergeCells count="14">
    <mergeCell ref="T5:V5"/>
    <mergeCell ref="R6:R8"/>
    <mergeCell ref="S6:S8"/>
    <mergeCell ref="P6:P8"/>
    <mergeCell ref="Q6:Q8"/>
    <mergeCell ref="T6:T8"/>
    <mergeCell ref="U6:U8"/>
    <mergeCell ref="V6:V8"/>
    <mergeCell ref="B7:B8"/>
    <mergeCell ref="C7:I7"/>
    <mergeCell ref="B6:O6"/>
    <mergeCell ref="J7:O7"/>
    <mergeCell ref="A5:A8"/>
    <mergeCell ref="B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7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:L13"/>
    </sheetView>
  </sheetViews>
  <sheetFormatPr defaultColWidth="8.88671875" defaultRowHeight="13.5"/>
  <cols>
    <col min="1" max="1" width="12.77734375" style="195" customWidth="1"/>
    <col min="2" max="3" width="9.4453125" style="195" customWidth="1"/>
    <col min="4" max="4" width="10.21484375" style="195" bestFit="1" customWidth="1"/>
    <col min="5" max="7" width="9.4453125" style="195" customWidth="1"/>
    <col min="8" max="8" width="15.5546875" style="195" bestFit="1" customWidth="1"/>
    <col min="9" max="9" width="17.6640625" style="195" bestFit="1" customWidth="1"/>
    <col min="10" max="10" width="13.4453125" style="195" bestFit="1" customWidth="1"/>
    <col min="11" max="11" width="9.4453125" style="195" customWidth="1"/>
    <col min="12" max="12" width="12.3359375" style="195" customWidth="1"/>
    <col min="13" max="13" width="11.88671875" style="195" customWidth="1"/>
    <col min="14" max="14" width="11.10546875" style="195" customWidth="1"/>
    <col min="15" max="19" width="8.6640625" style="195" customWidth="1"/>
    <col min="20" max="20" width="6.77734375" style="195" customWidth="1"/>
    <col min="21" max="16384" width="8.88671875" style="195" customWidth="1"/>
  </cols>
  <sheetData>
    <row r="2" spans="1:13" ht="17.25">
      <c r="A2" s="536" t="s">
        <v>162</v>
      </c>
      <c r="B2" s="536"/>
      <c r="C2" s="536"/>
      <c r="D2" s="536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7.25" customHeight="1">
      <c r="A3" s="222"/>
      <c r="B3" s="249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22.5" customHeight="1">
      <c r="A4" s="572" t="s">
        <v>163</v>
      </c>
      <c r="B4" s="572"/>
      <c r="C4" s="196" t="s">
        <v>0</v>
      </c>
      <c r="D4" s="250"/>
      <c r="E4" s="250"/>
      <c r="F4" s="250"/>
      <c r="G4" s="250"/>
      <c r="H4" s="250"/>
      <c r="I4" s="196" t="s">
        <v>0</v>
      </c>
      <c r="J4" s="196"/>
      <c r="K4" s="196" t="s">
        <v>0</v>
      </c>
      <c r="L4" s="196"/>
      <c r="M4" s="250"/>
    </row>
    <row r="5" spans="1:12" ht="22.5" customHeight="1">
      <c r="A5" s="531" t="s">
        <v>94</v>
      </c>
      <c r="B5" s="528" t="s">
        <v>99</v>
      </c>
      <c r="C5" s="528" t="s">
        <v>100</v>
      </c>
      <c r="D5" s="575" t="s">
        <v>439</v>
      </c>
      <c r="E5" s="576"/>
      <c r="F5" s="576"/>
      <c r="G5" s="577"/>
      <c r="H5" s="573" t="s">
        <v>497</v>
      </c>
      <c r="I5" s="573" t="s">
        <v>500</v>
      </c>
      <c r="J5" s="573" t="s">
        <v>499</v>
      </c>
      <c r="K5" s="528" t="s">
        <v>440</v>
      </c>
      <c r="L5" s="575" t="s">
        <v>441</v>
      </c>
    </row>
    <row r="6" spans="1:12" ht="39" customHeight="1">
      <c r="A6" s="531"/>
      <c r="B6" s="528"/>
      <c r="C6" s="528"/>
      <c r="D6" s="401" t="s">
        <v>442</v>
      </c>
      <c r="E6" s="210" t="s">
        <v>443</v>
      </c>
      <c r="F6" s="398" t="s">
        <v>498</v>
      </c>
      <c r="G6" s="398" t="s">
        <v>444</v>
      </c>
      <c r="H6" s="574"/>
      <c r="I6" s="574"/>
      <c r="J6" s="574"/>
      <c r="K6" s="528"/>
      <c r="L6" s="575"/>
    </row>
    <row r="7" spans="1:12" ht="27" customHeight="1">
      <c r="A7" s="251" t="s">
        <v>445</v>
      </c>
      <c r="B7" s="370">
        <v>1</v>
      </c>
      <c r="C7" s="410">
        <v>1473</v>
      </c>
      <c r="D7" s="411">
        <v>227239</v>
      </c>
      <c r="E7" s="411">
        <v>10537</v>
      </c>
      <c r="F7" s="411">
        <v>5726</v>
      </c>
      <c r="G7" s="411">
        <v>584</v>
      </c>
      <c r="H7" s="411">
        <v>987232</v>
      </c>
      <c r="I7" s="410">
        <v>717023</v>
      </c>
      <c r="J7" s="410">
        <v>418055</v>
      </c>
      <c r="K7" s="410">
        <v>31</v>
      </c>
      <c r="L7" s="410">
        <v>2261105</v>
      </c>
    </row>
    <row r="8" spans="1:12" ht="27" customHeight="1">
      <c r="A8" s="252" t="s">
        <v>446</v>
      </c>
      <c r="B8" s="372">
        <v>1</v>
      </c>
      <c r="C8" s="362">
        <v>1435</v>
      </c>
      <c r="D8" s="364">
        <v>240928</v>
      </c>
      <c r="E8" s="364">
        <v>11130</v>
      </c>
      <c r="F8" s="364">
        <v>6037</v>
      </c>
      <c r="G8" s="364">
        <v>370</v>
      </c>
      <c r="H8" s="362">
        <v>813195</v>
      </c>
      <c r="I8" s="362">
        <v>586721</v>
      </c>
      <c r="J8" s="362">
        <v>372936</v>
      </c>
      <c r="K8" s="362">
        <v>31</v>
      </c>
      <c r="L8" s="362">
        <v>2169808</v>
      </c>
    </row>
    <row r="9" spans="1:12" ht="27" customHeight="1">
      <c r="A9" s="252" t="s">
        <v>447</v>
      </c>
      <c r="B9" s="372">
        <v>1</v>
      </c>
      <c r="C9" s="362">
        <v>1402</v>
      </c>
      <c r="D9" s="364">
        <v>258754</v>
      </c>
      <c r="E9" s="364">
        <v>11739</v>
      </c>
      <c r="F9" s="364">
        <v>6337</v>
      </c>
      <c r="G9" s="364">
        <v>626</v>
      </c>
      <c r="H9" s="362">
        <v>925211</v>
      </c>
      <c r="I9" s="362">
        <v>414089</v>
      </c>
      <c r="J9" s="362">
        <v>348305</v>
      </c>
      <c r="K9" s="362">
        <v>37</v>
      </c>
      <c r="L9" s="362">
        <v>2372695</v>
      </c>
    </row>
    <row r="10" spans="1:12" ht="27" customHeight="1">
      <c r="A10" s="252" t="s">
        <v>448</v>
      </c>
      <c r="B10" s="372">
        <v>1</v>
      </c>
      <c r="C10" s="362">
        <v>1388</v>
      </c>
      <c r="D10" s="364">
        <v>266386</v>
      </c>
      <c r="E10" s="364">
        <v>12283</v>
      </c>
      <c r="F10" s="364">
        <v>6397</v>
      </c>
      <c r="G10" s="364">
        <v>635</v>
      </c>
      <c r="H10" s="362">
        <v>929687</v>
      </c>
      <c r="I10" s="362">
        <v>595224</v>
      </c>
      <c r="J10" s="362">
        <v>270918</v>
      </c>
      <c r="K10" s="362">
        <v>29</v>
      </c>
      <c r="L10" s="362">
        <v>752520</v>
      </c>
    </row>
    <row r="11" spans="1:12" ht="27" customHeight="1">
      <c r="A11" s="252" t="s">
        <v>501</v>
      </c>
      <c r="B11" s="362">
        <v>1</v>
      </c>
      <c r="C11" s="362">
        <v>1388</v>
      </c>
      <c r="D11" s="364">
        <v>266697</v>
      </c>
      <c r="E11" s="364">
        <v>12914</v>
      </c>
      <c r="F11" s="364">
        <v>6397</v>
      </c>
      <c r="G11" s="364">
        <v>692</v>
      </c>
      <c r="H11" s="362">
        <v>938052</v>
      </c>
      <c r="I11" s="362">
        <v>449753</v>
      </c>
      <c r="J11" s="362">
        <v>249412</v>
      </c>
      <c r="K11" s="362">
        <v>27</v>
      </c>
      <c r="L11" s="362">
        <v>753826</v>
      </c>
    </row>
    <row r="12" spans="1:12" ht="27" customHeight="1">
      <c r="A12" s="253" t="s">
        <v>503</v>
      </c>
      <c r="B12" s="375">
        <v>1</v>
      </c>
      <c r="C12" s="375">
        <v>1388</v>
      </c>
      <c r="D12" s="446">
        <v>277979</v>
      </c>
      <c r="E12" s="418">
        <v>13344</v>
      </c>
      <c r="F12" s="418">
        <v>15929</v>
      </c>
      <c r="G12" s="418">
        <v>724</v>
      </c>
      <c r="H12" s="375">
        <v>883584</v>
      </c>
      <c r="I12" s="375">
        <v>416003</v>
      </c>
      <c r="J12" s="369">
        <v>242627</v>
      </c>
      <c r="K12" s="375">
        <v>25</v>
      </c>
      <c r="L12" s="375">
        <v>658989</v>
      </c>
    </row>
    <row r="13" spans="1:12" ht="17.25" customHeight="1">
      <c r="A13" s="284"/>
      <c r="B13" s="445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255" customFormat="1" ht="16.5" customHeight="1">
      <c r="A14" s="213" t="s">
        <v>449</v>
      </c>
      <c r="B14" s="213"/>
      <c r="C14" s="213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1:12" s="212" customFormat="1" ht="15.75" customHeight="1">
      <c r="A15" s="256" t="s">
        <v>450</v>
      </c>
      <c r="B15" s="256"/>
      <c r="C15" s="256"/>
      <c r="D15" s="257"/>
      <c r="E15" s="257"/>
      <c r="F15" s="257"/>
      <c r="G15" s="257"/>
      <c r="H15" s="257"/>
      <c r="I15" s="257"/>
      <c r="J15" s="257"/>
      <c r="K15" s="257"/>
      <c r="L15" s="257"/>
    </row>
    <row r="16" s="212" customFormat="1" ht="12.75">
      <c r="A16" s="258" t="s">
        <v>451</v>
      </c>
    </row>
    <row r="17" s="212" customFormat="1" ht="12.75" customHeight="1">
      <c r="A17" s="258" t="s">
        <v>452</v>
      </c>
    </row>
  </sheetData>
  <sheetProtection/>
  <mergeCells count="11">
    <mergeCell ref="A2:D2"/>
    <mergeCell ref="A5:A6"/>
    <mergeCell ref="B5:B6"/>
    <mergeCell ref="C5:C6"/>
    <mergeCell ref="I5:I6"/>
    <mergeCell ref="K5:K6"/>
    <mergeCell ref="A4:B4"/>
    <mergeCell ref="H5:H6"/>
    <mergeCell ref="J5:J6"/>
    <mergeCell ref="D5:G5"/>
    <mergeCell ref="L5:L6"/>
  </mergeCells>
  <printOptions/>
  <pageMargins left="0.17" right="0.16" top="1" bottom="0.83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zoomScale="96" zoomScaleNormal="96" zoomScalePageLayoutView="0" workbookViewId="0" topLeftCell="A1">
      <selection activeCell="H24" sqref="H24"/>
    </sheetView>
  </sheetViews>
  <sheetFormatPr defaultColWidth="8.88671875" defaultRowHeight="13.5"/>
  <cols>
    <col min="1" max="1" width="11.88671875" style="195" customWidth="1"/>
    <col min="2" max="16" width="7.6640625" style="195" customWidth="1"/>
    <col min="17" max="16384" width="8.88671875" style="195" customWidth="1"/>
  </cols>
  <sheetData>
    <row r="1" spans="1:14" s="188" customFormat="1" ht="18" customHeight="1">
      <c r="A1" s="250"/>
      <c r="B1" s="250"/>
      <c r="C1" s="259" t="s">
        <v>380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s="188" customFormat="1" ht="14.25">
      <c r="A2" s="250"/>
      <c r="B2" s="250"/>
      <c r="C2" s="196" t="s">
        <v>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s="188" customFormat="1" ht="14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s="188" customFormat="1" ht="21" customHeight="1">
      <c r="A4" s="196" t="s">
        <v>363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6" s="188" customFormat="1" ht="21" customHeight="1">
      <c r="A5" s="578" t="s">
        <v>364</v>
      </c>
      <c r="B5" s="580" t="s">
        <v>365</v>
      </c>
      <c r="C5" s="582" t="s">
        <v>366</v>
      </c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260"/>
      <c r="P5" s="260"/>
    </row>
    <row r="6" spans="1:16" s="188" customFormat="1" ht="25.5" customHeight="1">
      <c r="A6" s="579"/>
      <c r="B6" s="581"/>
      <c r="C6" s="402"/>
      <c r="D6" s="393" t="s">
        <v>367</v>
      </c>
      <c r="E6" s="393" t="s">
        <v>368</v>
      </c>
      <c r="F6" s="393" t="s">
        <v>369</v>
      </c>
      <c r="G6" s="393" t="s">
        <v>370</v>
      </c>
      <c r="H6" s="393" t="s">
        <v>371</v>
      </c>
      <c r="I6" s="393" t="s">
        <v>372</v>
      </c>
      <c r="J6" s="393" t="s">
        <v>373</v>
      </c>
      <c r="K6" s="393" t="s">
        <v>374</v>
      </c>
      <c r="L6" s="393" t="s">
        <v>375</v>
      </c>
      <c r="M6" s="393" t="s">
        <v>376</v>
      </c>
      <c r="N6" s="393" t="s">
        <v>377</v>
      </c>
      <c r="O6" s="400" t="s">
        <v>378</v>
      </c>
      <c r="P6" s="399" t="s">
        <v>286</v>
      </c>
    </row>
    <row r="7" spans="1:29" s="188" customFormat="1" ht="28.5" customHeight="1">
      <c r="A7" s="251" t="s">
        <v>182</v>
      </c>
      <c r="B7" s="184">
        <v>955</v>
      </c>
      <c r="C7" s="185">
        <f>SUM(D7:P7)</f>
        <v>5571</v>
      </c>
      <c r="D7" s="185">
        <v>207</v>
      </c>
      <c r="E7" s="185">
        <v>1136</v>
      </c>
      <c r="F7" s="185">
        <v>244</v>
      </c>
      <c r="G7" s="185">
        <v>63</v>
      </c>
      <c r="H7" s="185">
        <v>5</v>
      </c>
      <c r="I7" s="185">
        <v>10</v>
      </c>
      <c r="J7" s="185">
        <v>288</v>
      </c>
      <c r="K7" s="185">
        <v>3</v>
      </c>
      <c r="L7" s="185">
        <v>3565</v>
      </c>
      <c r="M7" s="185">
        <v>9</v>
      </c>
      <c r="N7" s="185">
        <v>18</v>
      </c>
      <c r="O7" s="185">
        <v>0</v>
      </c>
      <c r="P7" s="185">
        <v>23</v>
      </c>
      <c r="Q7" s="185"/>
      <c r="R7" s="185"/>
      <c r="S7" s="185"/>
      <c r="T7" s="185"/>
      <c r="U7" s="185"/>
      <c r="V7" s="185"/>
      <c r="W7" s="185"/>
      <c r="X7" s="202"/>
      <c r="Y7" s="202"/>
      <c r="Z7" s="202"/>
      <c r="AA7" s="202"/>
      <c r="AB7" s="202"/>
      <c r="AC7" s="202"/>
    </row>
    <row r="8" spans="1:29" s="188" customFormat="1" ht="28.5" customHeight="1">
      <c r="A8" s="252" t="s">
        <v>186</v>
      </c>
      <c r="B8" s="184">
        <v>210</v>
      </c>
      <c r="C8" s="185">
        <f>SUM(D8:P8)</f>
        <v>5571</v>
      </c>
      <c r="D8" s="185">
        <v>207</v>
      </c>
      <c r="E8" s="185">
        <v>1136</v>
      </c>
      <c r="F8" s="185">
        <v>244</v>
      </c>
      <c r="G8" s="185">
        <v>63</v>
      </c>
      <c r="H8" s="185">
        <v>5</v>
      </c>
      <c r="I8" s="185">
        <v>10</v>
      </c>
      <c r="J8" s="185">
        <v>288</v>
      </c>
      <c r="K8" s="185">
        <v>3</v>
      </c>
      <c r="L8" s="185">
        <v>3565</v>
      </c>
      <c r="M8" s="185">
        <v>9</v>
      </c>
      <c r="N8" s="185">
        <v>18</v>
      </c>
      <c r="O8" s="185">
        <v>0</v>
      </c>
      <c r="P8" s="185">
        <v>23</v>
      </c>
      <c r="Q8" s="185"/>
      <c r="R8" s="185"/>
      <c r="S8" s="185"/>
      <c r="T8" s="185"/>
      <c r="U8" s="185"/>
      <c r="V8" s="185"/>
      <c r="W8" s="185"/>
      <c r="X8" s="202"/>
      <c r="Y8" s="202"/>
      <c r="Z8" s="202"/>
      <c r="AA8" s="202"/>
      <c r="AB8" s="202"/>
      <c r="AC8" s="202"/>
    </row>
    <row r="9" spans="1:29" s="188" customFormat="1" ht="28.5" customHeight="1">
      <c r="A9" s="252" t="s">
        <v>501</v>
      </c>
      <c r="B9" s="184">
        <v>100</v>
      </c>
      <c r="C9" s="185">
        <v>5571</v>
      </c>
      <c r="D9" s="185">
        <v>207</v>
      </c>
      <c r="E9" s="185">
        <v>1136</v>
      </c>
      <c r="F9" s="185">
        <v>244</v>
      </c>
      <c r="G9" s="185">
        <v>63</v>
      </c>
      <c r="H9" s="185">
        <v>5</v>
      </c>
      <c r="I9" s="185">
        <v>10</v>
      </c>
      <c r="J9" s="185">
        <v>288</v>
      </c>
      <c r="K9" s="185">
        <v>3</v>
      </c>
      <c r="L9" s="185">
        <v>3565</v>
      </c>
      <c r="M9" s="185">
        <v>9</v>
      </c>
      <c r="N9" s="185">
        <v>18</v>
      </c>
      <c r="O9" s="185">
        <v>0</v>
      </c>
      <c r="P9" s="185">
        <v>23</v>
      </c>
      <c r="Q9" s="185"/>
      <c r="R9" s="185"/>
      <c r="S9" s="185"/>
      <c r="T9" s="185"/>
      <c r="U9" s="185"/>
      <c r="V9" s="185"/>
      <c r="W9" s="185"/>
      <c r="X9" s="202"/>
      <c r="Y9" s="202"/>
      <c r="Z9" s="202"/>
      <c r="AA9" s="202"/>
      <c r="AB9" s="202"/>
      <c r="AC9" s="202"/>
    </row>
    <row r="10" spans="1:29" s="188" customFormat="1" ht="28.5" customHeight="1">
      <c r="A10" s="253" t="s">
        <v>503</v>
      </c>
      <c r="B10" s="182">
        <v>80</v>
      </c>
      <c r="C10" s="146">
        <v>5571</v>
      </c>
      <c r="D10" s="146">
        <v>207</v>
      </c>
      <c r="E10" s="146">
        <v>1136</v>
      </c>
      <c r="F10" s="146">
        <v>244</v>
      </c>
      <c r="G10" s="146">
        <v>63</v>
      </c>
      <c r="H10" s="146">
        <v>5</v>
      </c>
      <c r="I10" s="146">
        <v>10</v>
      </c>
      <c r="J10" s="146">
        <v>288</v>
      </c>
      <c r="K10" s="146">
        <v>3</v>
      </c>
      <c r="L10" s="146">
        <v>3565</v>
      </c>
      <c r="M10" s="146">
        <v>9</v>
      </c>
      <c r="N10" s="146">
        <v>18</v>
      </c>
      <c r="O10" s="146">
        <v>0</v>
      </c>
      <c r="P10" s="146">
        <v>23</v>
      </c>
      <c r="Q10" s="185"/>
      <c r="R10" s="185"/>
      <c r="S10" s="185"/>
      <c r="T10" s="185"/>
      <c r="U10" s="185"/>
      <c r="V10" s="185"/>
      <c r="W10" s="185"/>
      <c r="X10" s="202"/>
      <c r="Y10" s="202"/>
      <c r="Z10" s="202"/>
      <c r="AA10" s="202"/>
      <c r="AB10" s="202"/>
      <c r="AC10" s="202"/>
    </row>
    <row r="11" spans="1:23" s="188" customFormat="1" ht="19.5" customHeight="1">
      <c r="A11" s="196" t="s">
        <v>387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s="194" customFormat="1" ht="14.25">
      <c r="A12" s="218" t="s">
        <v>379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2:23" ht="14.25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</row>
    <row r="14" spans="2:23" ht="14.25"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</row>
    <row r="15" spans="2:23" ht="14.25"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</row>
    <row r="16" spans="2:23" ht="14.25"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</row>
    <row r="17" spans="2:23" ht="14.25"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</row>
    <row r="18" spans="2:23" ht="14.25"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</row>
    <row r="19" spans="2:23" ht="14.25"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</row>
    <row r="20" spans="2:23" ht="14.25"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</row>
    <row r="21" spans="2:23" ht="14.25"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</row>
    <row r="22" spans="2:23" ht="14.25"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</row>
    <row r="23" spans="2:23" ht="14.25"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</row>
    <row r="24" spans="2:23" ht="14.25"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</row>
    <row r="25" spans="2:23" ht="14.25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</row>
    <row r="26" spans="2:23" ht="14.25"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</row>
    <row r="27" spans="2:23" ht="14.25"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</row>
    <row r="28" spans="2:23" ht="14.25"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</row>
    <row r="45" spans="1:14" ht="14.2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ht="14.2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79" spans="1:16" ht="14.25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</row>
    <row r="80" spans="1:16" ht="14.25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</row>
    <row r="81" spans="1:16" ht="14.25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</row>
  </sheetData>
  <sheetProtection/>
  <mergeCells count="3">
    <mergeCell ref="A5:A6"/>
    <mergeCell ref="B5:B6"/>
    <mergeCell ref="C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28"/>
  <sheetViews>
    <sheetView zoomScale="72" zoomScaleNormal="72" zoomScalePageLayoutView="0" workbookViewId="0" topLeftCell="A1">
      <selection activeCell="A14" sqref="A14:IV14"/>
    </sheetView>
  </sheetViews>
  <sheetFormatPr defaultColWidth="8.88671875" defaultRowHeight="13.5"/>
  <cols>
    <col min="1" max="1" width="9.99609375" style="62" customWidth="1"/>
    <col min="2" max="16384" width="8.88671875" style="62" customWidth="1"/>
  </cols>
  <sheetData>
    <row r="2" spans="1:16" s="58" customFormat="1" ht="21.75" customHeight="1">
      <c r="A2" s="585" t="s">
        <v>381</v>
      </c>
      <c r="B2" s="585"/>
      <c r="C2" s="585"/>
      <c r="D2" s="585"/>
      <c r="E2" s="585"/>
      <c r="F2" s="585"/>
      <c r="G2" s="56"/>
      <c r="H2" s="56"/>
      <c r="I2" s="56"/>
      <c r="J2" s="57" t="s">
        <v>0</v>
      </c>
      <c r="K2" s="57" t="s">
        <v>0</v>
      </c>
      <c r="L2" s="56"/>
      <c r="M2" s="56"/>
      <c r="N2" s="56"/>
      <c r="O2" s="56"/>
      <c r="P2" s="56"/>
    </row>
    <row r="3" spans="1:16" s="58" customFormat="1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58" customFormat="1" ht="20.25" customHeight="1">
      <c r="A4" s="59" t="s">
        <v>44</v>
      </c>
      <c r="B4" s="56"/>
      <c r="C4" s="57" t="s">
        <v>0</v>
      </c>
      <c r="D4" s="56"/>
      <c r="E4" s="56"/>
      <c r="F4" s="56"/>
      <c r="G4" s="56"/>
      <c r="H4" s="56"/>
      <c r="I4" s="57"/>
      <c r="J4" s="57" t="s">
        <v>0</v>
      </c>
      <c r="K4" s="57" t="s">
        <v>0</v>
      </c>
      <c r="L4" s="57" t="s">
        <v>0</v>
      </c>
      <c r="M4" s="56"/>
      <c r="N4" s="57" t="s">
        <v>0</v>
      </c>
      <c r="O4" s="56"/>
      <c r="P4" s="56"/>
    </row>
    <row r="5" spans="1:16" s="61" customFormat="1" ht="19.5" customHeight="1">
      <c r="A5" s="586" t="s">
        <v>139</v>
      </c>
      <c r="B5" s="587" t="s">
        <v>45</v>
      </c>
      <c r="C5" s="588" t="s">
        <v>140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6"/>
      <c r="P5" s="590" t="s">
        <v>141</v>
      </c>
    </row>
    <row r="6" spans="1:16" s="61" customFormat="1" ht="20.25" customHeight="1">
      <c r="A6" s="586"/>
      <c r="B6" s="587"/>
      <c r="C6" s="593" t="s">
        <v>142</v>
      </c>
      <c r="D6" s="594"/>
      <c r="E6" s="594"/>
      <c r="F6" s="594"/>
      <c r="G6" s="594"/>
      <c r="H6" s="594"/>
      <c r="I6" s="595"/>
      <c r="J6" s="587" t="s">
        <v>143</v>
      </c>
      <c r="K6" s="587"/>
      <c r="L6" s="587"/>
      <c r="M6" s="587"/>
      <c r="N6" s="587"/>
      <c r="O6" s="596" t="s">
        <v>144</v>
      </c>
      <c r="P6" s="591"/>
    </row>
    <row r="7" spans="1:16" s="61" customFormat="1" ht="30" customHeight="1">
      <c r="A7" s="586"/>
      <c r="B7" s="587"/>
      <c r="C7" s="60" t="s">
        <v>1</v>
      </c>
      <c r="D7" s="60" t="s">
        <v>46</v>
      </c>
      <c r="E7" s="60" t="s">
        <v>47</v>
      </c>
      <c r="F7" s="60" t="s">
        <v>145</v>
      </c>
      <c r="G7" s="60" t="s">
        <v>146</v>
      </c>
      <c r="H7" s="60" t="s">
        <v>147</v>
      </c>
      <c r="I7" s="60" t="s">
        <v>148</v>
      </c>
      <c r="J7" s="60" t="s">
        <v>1</v>
      </c>
      <c r="K7" s="60" t="s">
        <v>149</v>
      </c>
      <c r="L7" s="60" t="s">
        <v>48</v>
      </c>
      <c r="M7" s="60" t="s">
        <v>475</v>
      </c>
      <c r="N7" s="60" t="s">
        <v>150</v>
      </c>
      <c r="O7" s="597"/>
      <c r="P7" s="592"/>
    </row>
    <row r="8" spans="1:16" s="105" customFormat="1" ht="21.75" customHeight="1">
      <c r="A8" s="104" t="s">
        <v>153</v>
      </c>
      <c r="B8" s="339">
        <v>6</v>
      </c>
      <c r="C8" s="107" t="s">
        <v>487</v>
      </c>
      <c r="D8" s="107" t="s">
        <v>487</v>
      </c>
      <c r="E8" s="107" t="s">
        <v>487</v>
      </c>
      <c r="F8" s="107" t="s">
        <v>487</v>
      </c>
      <c r="G8" s="107" t="s">
        <v>487</v>
      </c>
      <c r="H8" s="107" t="s">
        <v>487</v>
      </c>
      <c r="I8" s="328">
        <v>0</v>
      </c>
      <c r="J8" s="106">
        <v>4</v>
      </c>
      <c r="K8" s="106">
        <v>1</v>
      </c>
      <c r="L8" s="106">
        <v>1</v>
      </c>
      <c r="M8" s="106">
        <v>0</v>
      </c>
      <c r="N8" s="328">
        <v>2</v>
      </c>
      <c r="O8" s="339">
        <v>1</v>
      </c>
      <c r="P8" s="106">
        <v>1</v>
      </c>
    </row>
    <row r="9" spans="1:16" s="105" customFormat="1" ht="21.75" customHeight="1">
      <c r="A9" s="104" t="s">
        <v>152</v>
      </c>
      <c r="B9" s="340">
        <v>6</v>
      </c>
      <c r="C9" s="107" t="s">
        <v>487</v>
      </c>
      <c r="D9" s="107" t="s">
        <v>487</v>
      </c>
      <c r="E9" s="107" t="s">
        <v>487</v>
      </c>
      <c r="F9" s="107" t="s">
        <v>487</v>
      </c>
      <c r="G9" s="107" t="s">
        <v>487</v>
      </c>
      <c r="H9" s="107" t="s">
        <v>487</v>
      </c>
      <c r="I9" s="329">
        <v>0</v>
      </c>
      <c r="J9" s="106">
        <v>4</v>
      </c>
      <c r="K9" s="106">
        <v>1</v>
      </c>
      <c r="L9" s="106">
        <v>1</v>
      </c>
      <c r="M9" s="106">
        <v>0</v>
      </c>
      <c r="N9" s="329">
        <v>2</v>
      </c>
      <c r="O9" s="340">
        <v>1</v>
      </c>
      <c r="P9" s="106">
        <v>1</v>
      </c>
    </row>
    <row r="10" spans="1:16" s="105" customFormat="1" ht="21.75" customHeight="1">
      <c r="A10" s="104" t="s">
        <v>182</v>
      </c>
      <c r="B10" s="340">
        <v>6</v>
      </c>
      <c r="C10" s="107" t="s">
        <v>487</v>
      </c>
      <c r="D10" s="107" t="s">
        <v>487</v>
      </c>
      <c r="E10" s="107" t="s">
        <v>487</v>
      </c>
      <c r="F10" s="107" t="s">
        <v>487</v>
      </c>
      <c r="G10" s="107" t="s">
        <v>487</v>
      </c>
      <c r="H10" s="107" t="s">
        <v>487</v>
      </c>
      <c r="I10" s="329">
        <v>0</v>
      </c>
      <c r="J10" s="106">
        <v>4</v>
      </c>
      <c r="K10" s="106">
        <v>1</v>
      </c>
      <c r="L10" s="106">
        <v>1</v>
      </c>
      <c r="M10" s="106">
        <v>0</v>
      </c>
      <c r="N10" s="329">
        <v>2</v>
      </c>
      <c r="O10" s="340">
        <v>1</v>
      </c>
      <c r="P10" s="106">
        <v>1</v>
      </c>
    </row>
    <row r="11" spans="1:16" s="105" customFormat="1" ht="21.75" customHeight="1">
      <c r="A11" s="104" t="s">
        <v>504</v>
      </c>
      <c r="B11" s="340">
        <v>6</v>
      </c>
      <c r="C11" s="107" t="s">
        <v>487</v>
      </c>
      <c r="D11" s="107" t="s">
        <v>487</v>
      </c>
      <c r="E11" s="107" t="s">
        <v>487</v>
      </c>
      <c r="F11" s="107" t="s">
        <v>487</v>
      </c>
      <c r="G11" s="107" t="s">
        <v>487</v>
      </c>
      <c r="H11" s="107" t="s">
        <v>487</v>
      </c>
      <c r="I11" s="329">
        <v>0</v>
      </c>
      <c r="J11" s="106">
        <v>4</v>
      </c>
      <c r="K11" s="106">
        <v>1</v>
      </c>
      <c r="L11" s="106">
        <v>1</v>
      </c>
      <c r="M11" s="106">
        <v>0</v>
      </c>
      <c r="N11" s="329">
        <v>2</v>
      </c>
      <c r="O11" s="340">
        <v>1</v>
      </c>
      <c r="P11" s="106">
        <v>1</v>
      </c>
    </row>
    <row r="12" spans="1:16" s="105" customFormat="1" ht="21.75" customHeight="1">
      <c r="A12" s="104" t="s">
        <v>501</v>
      </c>
      <c r="B12" s="340">
        <v>8</v>
      </c>
      <c r="C12" s="107">
        <v>1</v>
      </c>
      <c r="D12" s="107">
        <v>0</v>
      </c>
      <c r="E12" s="107">
        <v>1</v>
      </c>
      <c r="F12" s="107">
        <v>0</v>
      </c>
      <c r="G12" s="107">
        <v>0</v>
      </c>
      <c r="H12" s="107">
        <v>0</v>
      </c>
      <c r="I12" s="329">
        <v>0</v>
      </c>
      <c r="J12" s="106">
        <v>5</v>
      </c>
      <c r="K12" s="106">
        <v>2</v>
      </c>
      <c r="L12" s="106">
        <v>1</v>
      </c>
      <c r="M12" s="106">
        <v>0</v>
      </c>
      <c r="N12" s="329">
        <v>2</v>
      </c>
      <c r="O12" s="340">
        <v>1</v>
      </c>
      <c r="P12" s="106">
        <v>1</v>
      </c>
    </row>
    <row r="13" spans="1:16" s="105" customFormat="1" ht="21.75" customHeight="1">
      <c r="A13" s="104" t="s">
        <v>503</v>
      </c>
      <c r="B13" s="340">
        <v>8</v>
      </c>
      <c r="C13" s="107">
        <v>1</v>
      </c>
      <c r="D13" s="107">
        <v>0</v>
      </c>
      <c r="E13" s="107">
        <v>1</v>
      </c>
      <c r="F13" s="107">
        <v>0</v>
      </c>
      <c r="G13" s="107">
        <v>0</v>
      </c>
      <c r="H13" s="107">
        <v>0</v>
      </c>
      <c r="I13" s="329">
        <v>0</v>
      </c>
      <c r="J13" s="106">
        <v>5</v>
      </c>
      <c r="K13" s="106">
        <v>2</v>
      </c>
      <c r="L13" s="106">
        <v>1</v>
      </c>
      <c r="M13" s="106">
        <v>0</v>
      </c>
      <c r="N13" s="329">
        <v>2</v>
      </c>
      <c r="O13" s="340">
        <v>1</v>
      </c>
      <c r="P13" s="106">
        <v>1</v>
      </c>
    </row>
    <row r="14" spans="1:16" s="139" customFormat="1" ht="12.75" customHeight="1">
      <c r="A14" s="447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</row>
    <row r="15" spans="1:16" s="119" customFormat="1" ht="21.75" customHeight="1">
      <c r="A15" s="118" t="s">
        <v>81</v>
      </c>
      <c r="B15" s="341">
        <v>1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330">
        <v>0</v>
      </c>
      <c r="J15" s="278">
        <v>0</v>
      </c>
      <c r="K15" s="278">
        <v>0</v>
      </c>
      <c r="L15" s="278">
        <v>0</v>
      </c>
      <c r="M15" s="278">
        <v>0</v>
      </c>
      <c r="N15" s="330">
        <v>0</v>
      </c>
      <c r="O15" s="341">
        <v>0</v>
      </c>
      <c r="P15" s="278">
        <v>1</v>
      </c>
    </row>
    <row r="16" spans="1:16" s="119" customFormat="1" ht="21.75" customHeight="1">
      <c r="A16" s="118" t="s">
        <v>82</v>
      </c>
      <c r="B16" s="341">
        <v>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330">
        <v>0</v>
      </c>
      <c r="J16" s="278">
        <v>0</v>
      </c>
      <c r="K16" s="278">
        <v>0</v>
      </c>
      <c r="L16" s="278">
        <v>0</v>
      </c>
      <c r="M16" s="278">
        <v>0</v>
      </c>
      <c r="N16" s="330">
        <v>0</v>
      </c>
      <c r="O16" s="341">
        <v>0</v>
      </c>
      <c r="P16" s="278">
        <v>0</v>
      </c>
    </row>
    <row r="17" spans="1:16" s="119" customFormat="1" ht="21.75" customHeight="1">
      <c r="A17" s="118" t="s">
        <v>83</v>
      </c>
      <c r="B17" s="342">
        <v>1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330">
        <v>0</v>
      </c>
      <c r="J17" s="278">
        <v>0</v>
      </c>
      <c r="K17" s="278">
        <v>0</v>
      </c>
      <c r="L17" s="278">
        <v>0</v>
      </c>
      <c r="M17" s="278">
        <v>0</v>
      </c>
      <c r="N17" s="330">
        <v>0</v>
      </c>
      <c r="O17" s="341">
        <v>1</v>
      </c>
      <c r="P17" s="278">
        <v>0</v>
      </c>
    </row>
    <row r="18" spans="1:16" s="119" customFormat="1" ht="21.75" customHeight="1">
      <c r="A18" s="118" t="s">
        <v>84</v>
      </c>
      <c r="B18" s="342">
        <v>4</v>
      </c>
      <c r="C18" s="279">
        <v>1</v>
      </c>
      <c r="D18" s="279">
        <v>0</v>
      </c>
      <c r="E18" s="279">
        <v>1</v>
      </c>
      <c r="F18" s="279">
        <v>0</v>
      </c>
      <c r="G18" s="279">
        <v>0</v>
      </c>
      <c r="H18" s="279">
        <v>0</v>
      </c>
      <c r="I18" s="330">
        <v>0</v>
      </c>
      <c r="J18" s="278">
        <v>3</v>
      </c>
      <c r="K18" s="278">
        <v>2</v>
      </c>
      <c r="L18" s="278">
        <v>0</v>
      </c>
      <c r="M18" s="278">
        <v>0</v>
      </c>
      <c r="N18" s="344">
        <v>1</v>
      </c>
      <c r="O18" s="341">
        <v>0</v>
      </c>
      <c r="P18" s="279">
        <v>0</v>
      </c>
    </row>
    <row r="19" spans="1:16" s="119" customFormat="1" ht="21.75" customHeight="1">
      <c r="A19" s="118" t="s">
        <v>85</v>
      </c>
      <c r="B19" s="341">
        <v>0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330">
        <v>0</v>
      </c>
      <c r="J19" s="278">
        <v>0</v>
      </c>
      <c r="K19" s="279">
        <v>0</v>
      </c>
      <c r="L19" s="278">
        <v>0</v>
      </c>
      <c r="M19" s="278">
        <v>0</v>
      </c>
      <c r="N19" s="330">
        <v>0</v>
      </c>
      <c r="O19" s="341">
        <v>0</v>
      </c>
      <c r="P19" s="279">
        <v>0</v>
      </c>
    </row>
    <row r="20" spans="1:16" s="119" customFormat="1" ht="21.75" customHeight="1">
      <c r="A20" s="118" t="s">
        <v>86</v>
      </c>
      <c r="B20" s="341">
        <v>0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330">
        <v>0</v>
      </c>
      <c r="J20" s="278">
        <v>0</v>
      </c>
      <c r="K20" s="279">
        <v>0</v>
      </c>
      <c r="L20" s="278">
        <v>0</v>
      </c>
      <c r="M20" s="278">
        <v>0</v>
      </c>
      <c r="N20" s="330">
        <v>0</v>
      </c>
      <c r="O20" s="341">
        <v>0</v>
      </c>
      <c r="P20" s="279">
        <v>0</v>
      </c>
    </row>
    <row r="21" spans="1:16" s="119" customFormat="1" ht="21.75" customHeight="1">
      <c r="A21" s="118" t="s">
        <v>87</v>
      </c>
      <c r="B21" s="341">
        <v>0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79">
        <v>0</v>
      </c>
      <c r="I21" s="330">
        <v>0</v>
      </c>
      <c r="J21" s="278">
        <v>0</v>
      </c>
      <c r="K21" s="279">
        <v>0</v>
      </c>
      <c r="L21" s="278">
        <v>0</v>
      </c>
      <c r="M21" s="278">
        <v>0</v>
      </c>
      <c r="N21" s="330">
        <v>0</v>
      </c>
      <c r="O21" s="341">
        <v>0</v>
      </c>
      <c r="P21" s="279">
        <v>0</v>
      </c>
    </row>
    <row r="22" spans="1:16" s="119" customFormat="1" ht="21.75" customHeight="1">
      <c r="A22" s="118" t="s">
        <v>88</v>
      </c>
      <c r="B22" s="341">
        <v>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330">
        <v>0</v>
      </c>
      <c r="J22" s="279">
        <v>0</v>
      </c>
      <c r="K22" s="279">
        <v>0</v>
      </c>
      <c r="L22" s="278">
        <v>0</v>
      </c>
      <c r="M22" s="278">
        <v>0</v>
      </c>
      <c r="N22" s="330">
        <v>0</v>
      </c>
      <c r="O22" s="341">
        <v>0</v>
      </c>
      <c r="P22" s="279">
        <v>0</v>
      </c>
    </row>
    <row r="23" spans="1:16" s="119" customFormat="1" ht="21.75" customHeight="1">
      <c r="A23" s="118" t="s">
        <v>89</v>
      </c>
      <c r="B23" s="341"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330">
        <v>0</v>
      </c>
      <c r="J23" s="278">
        <v>0</v>
      </c>
      <c r="K23" s="279">
        <v>0</v>
      </c>
      <c r="L23" s="278">
        <v>0</v>
      </c>
      <c r="M23" s="278">
        <v>0</v>
      </c>
      <c r="N23" s="330">
        <v>0</v>
      </c>
      <c r="O23" s="341">
        <v>0</v>
      </c>
      <c r="P23" s="279">
        <v>0</v>
      </c>
    </row>
    <row r="24" spans="1:16" s="119" customFormat="1" ht="21.75" customHeight="1">
      <c r="A24" s="118" t="s">
        <v>90</v>
      </c>
      <c r="B24" s="341">
        <v>1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>
        <v>0</v>
      </c>
      <c r="I24" s="330">
        <v>0</v>
      </c>
      <c r="J24" s="279">
        <v>1</v>
      </c>
      <c r="K24" s="279">
        <v>0</v>
      </c>
      <c r="L24" s="279">
        <v>0</v>
      </c>
      <c r="M24" s="279">
        <v>0</v>
      </c>
      <c r="N24" s="330">
        <v>1</v>
      </c>
      <c r="O24" s="341">
        <v>0</v>
      </c>
      <c r="P24" s="279">
        <v>0</v>
      </c>
    </row>
    <row r="25" spans="1:16" s="119" customFormat="1" ht="21.75" customHeight="1">
      <c r="A25" s="118" t="s">
        <v>91</v>
      </c>
      <c r="B25" s="341">
        <v>1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330">
        <v>0</v>
      </c>
      <c r="J25" s="279">
        <v>1</v>
      </c>
      <c r="K25" s="279">
        <v>0</v>
      </c>
      <c r="L25" s="279">
        <v>1</v>
      </c>
      <c r="M25" s="279">
        <v>0</v>
      </c>
      <c r="N25" s="330">
        <v>0</v>
      </c>
      <c r="O25" s="341">
        <v>0</v>
      </c>
      <c r="P25" s="279">
        <v>0</v>
      </c>
    </row>
    <row r="26" spans="1:16" s="119" customFormat="1" ht="21.75" customHeight="1">
      <c r="A26" s="118" t="s">
        <v>92</v>
      </c>
      <c r="B26" s="341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330">
        <v>0</v>
      </c>
      <c r="J26" s="279">
        <v>0</v>
      </c>
      <c r="K26" s="279">
        <v>0</v>
      </c>
      <c r="L26" s="279">
        <v>0</v>
      </c>
      <c r="M26" s="279">
        <v>0</v>
      </c>
      <c r="N26" s="330">
        <v>0</v>
      </c>
      <c r="O26" s="341">
        <v>0</v>
      </c>
      <c r="P26" s="279">
        <v>0</v>
      </c>
    </row>
    <row r="27" spans="1:16" s="119" customFormat="1" ht="21.75" customHeight="1">
      <c r="A27" s="120" t="s">
        <v>93</v>
      </c>
      <c r="B27" s="343">
        <v>0</v>
      </c>
      <c r="C27" s="280">
        <v>0</v>
      </c>
      <c r="D27" s="280">
        <v>0</v>
      </c>
      <c r="E27" s="280">
        <v>0</v>
      </c>
      <c r="F27" s="280">
        <v>0</v>
      </c>
      <c r="G27" s="280">
        <v>0</v>
      </c>
      <c r="H27" s="280">
        <v>0</v>
      </c>
      <c r="I27" s="331">
        <v>0</v>
      </c>
      <c r="J27" s="280">
        <v>0</v>
      </c>
      <c r="K27" s="280">
        <v>0</v>
      </c>
      <c r="L27" s="280">
        <v>0</v>
      </c>
      <c r="M27" s="280">
        <v>0</v>
      </c>
      <c r="N27" s="331">
        <v>0</v>
      </c>
      <c r="O27" s="343">
        <v>0</v>
      </c>
      <c r="P27" s="280">
        <v>0</v>
      </c>
    </row>
    <row r="28" spans="1:3" s="31" customFormat="1" ht="18.75" customHeight="1">
      <c r="A28" s="584" t="s">
        <v>161</v>
      </c>
      <c r="B28" s="584"/>
      <c r="C28" s="584"/>
    </row>
  </sheetData>
  <sheetProtection/>
  <mergeCells count="9">
    <mergeCell ref="A28:C28"/>
    <mergeCell ref="A2:F2"/>
    <mergeCell ref="A5:A7"/>
    <mergeCell ref="B5:B7"/>
    <mergeCell ref="C5:O5"/>
    <mergeCell ref="P5:P7"/>
    <mergeCell ref="C6:I6"/>
    <mergeCell ref="J6:N6"/>
    <mergeCell ref="O6:O7"/>
  </mergeCells>
  <printOptions/>
  <pageMargins left="0.55" right="0.3" top="1" bottom="0.39" header="0.5" footer="0.5"/>
  <pageSetup horizontalDpi="300" verticalDpi="3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7"/>
  <sheetViews>
    <sheetView zoomScale="89" zoomScaleNormal="89" zoomScalePageLayoutView="0" workbookViewId="0" topLeftCell="A1">
      <selection activeCell="K22" sqref="K22"/>
    </sheetView>
  </sheetViews>
  <sheetFormatPr defaultColWidth="8.88671875" defaultRowHeight="13.5"/>
  <cols>
    <col min="1" max="7" width="8.88671875" style="262" customWidth="1"/>
    <col min="8" max="8" width="10.21484375" style="262" customWidth="1"/>
    <col min="9" max="9" width="8.88671875" style="262" customWidth="1"/>
    <col min="10" max="10" width="9.4453125" style="262" customWidth="1"/>
    <col min="11" max="16384" width="8.88671875" style="262" customWidth="1"/>
  </cols>
  <sheetData>
    <row r="1" ht="15.75" customHeight="1"/>
    <row r="2" spans="1:13" s="264" customFormat="1" ht="21.75" customHeight="1">
      <c r="A2" s="598" t="s">
        <v>382</v>
      </c>
      <c r="B2" s="598"/>
      <c r="C2" s="598"/>
      <c r="D2" s="598"/>
      <c r="E2" s="598"/>
      <c r="F2" s="598"/>
      <c r="G2" s="263"/>
      <c r="H2" s="263"/>
      <c r="I2" s="263"/>
      <c r="J2" s="263"/>
      <c r="K2" s="263"/>
      <c r="L2" s="263"/>
      <c r="M2" s="263"/>
    </row>
    <row r="3" spans="1:13" s="264" customFormat="1" ht="13.5">
      <c r="A3" s="265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s="264" customFormat="1" ht="20.25" customHeight="1">
      <c r="A4" s="266" t="s">
        <v>43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4" s="264" customFormat="1" ht="25.5" customHeight="1">
      <c r="A5" s="599" t="s">
        <v>94</v>
      </c>
      <c r="B5" s="575" t="s">
        <v>291</v>
      </c>
      <c r="C5" s="602"/>
      <c r="D5" s="602"/>
      <c r="E5" s="603"/>
      <c r="F5" s="604" t="s">
        <v>292</v>
      </c>
      <c r="G5" s="604"/>
      <c r="H5" s="528" t="s">
        <v>293</v>
      </c>
      <c r="I5" s="528"/>
      <c r="J5" s="528"/>
      <c r="K5" s="528"/>
      <c r="L5" s="528" t="s">
        <v>294</v>
      </c>
      <c r="M5" s="528"/>
      <c r="N5" s="575"/>
    </row>
    <row r="6" spans="1:14" s="264" customFormat="1" ht="25.5" customHeight="1">
      <c r="A6" s="600"/>
      <c r="B6" s="609" t="s">
        <v>295</v>
      </c>
      <c r="C6" s="611" t="s">
        <v>296</v>
      </c>
      <c r="D6" s="609" t="s">
        <v>297</v>
      </c>
      <c r="E6" s="578"/>
      <c r="F6" s="609" t="s">
        <v>453</v>
      </c>
      <c r="G6" s="605" t="s">
        <v>357</v>
      </c>
      <c r="H6" s="605" t="s">
        <v>358</v>
      </c>
      <c r="I6" s="607" t="s">
        <v>384</v>
      </c>
      <c r="J6" s="609" t="s">
        <v>383</v>
      </c>
      <c r="K6" s="609" t="s">
        <v>298</v>
      </c>
      <c r="L6" s="605" t="s">
        <v>299</v>
      </c>
      <c r="M6" s="605" t="s">
        <v>300</v>
      </c>
      <c r="N6" s="605" t="s">
        <v>301</v>
      </c>
    </row>
    <row r="7" spans="1:14" s="264" customFormat="1" ht="28.5" customHeight="1">
      <c r="A7" s="601"/>
      <c r="B7" s="606"/>
      <c r="C7" s="612"/>
      <c r="D7" s="267"/>
      <c r="E7" s="393" t="s">
        <v>302</v>
      </c>
      <c r="F7" s="606"/>
      <c r="G7" s="606"/>
      <c r="H7" s="606"/>
      <c r="I7" s="608"/>
      <c r="J7" s="606"/>
      <c r="K7" s="606"/>
      <c r="L7" s="606"/>
      <c r="M7" s="606"/>
      <c r="N7" s="606"/>
    </row>
    <row r="8" spans="1:13" s="271" customFormat="1" ht="27.75" customHeight="1">
      <c r="A8" s="336" t="s">
        <v>125</v>
      </c>
      <c r="B8" s="268">
        <v>1</v>
      </c>
      <c r="C8" s="268">
        <v>1</v>
      </c>
      <c r="D8" s="270" t="s">
        <v>114</v>
      </c>
      <c r="F8" s="269" t="s">
        <v>114</v>
      </c>
      <c r="G8" s="268">
        <v>6</v>
      </c>
      <c r="I8" s="268">
        <v>1</v>
      </c>
      <c r="J8" s="269" t="s">
        <v>114</v>
      </c>
      <c r="K8" s="269" t="s">
        <v>114</v>
      </c>
      <c r="L8" s="269">
        <v>1</v>
      </c>
      <c r="M8" s="269" t="s">
        <v>114</v>
      </c>
    </row>
    <row r="9" spans="1:13" s="271" customFormat="1" ht="27.75" customHeight="1">
      <c r="A9" s="336" t="s">
        <v>138</v>
      </c>
      <c r="B9" s="268">
        <v>1</v>
      </c>
      <c r="C9" s="268">
        <v>1</v>
      </c>
      <c r="D9" s="270">
        <v>0</v>
      </c>
      <c r="F9" s="269">
        <v>1</v>
      </c>
      <c r="G9" s="268">
        <v>6</v>
      </c>
      <c r="I9" s="268">
        <v>1</v>
      </c>
      <c r="J9" s="269">
        <v>1</v>
      </c>
      <c r="K9" s="269">
        <v>1</v>
      </c>
      <c r="L9" s="269">
        <v>1</v>
      </c>
      <c r="M9" s="269">
        <v>0</v>
      </c>
    </row>
    <row r="10" spans="1:13" s="271" customFormat="1" ht="27.75" customHeight="1">
      <c r="A10" s="336" t="s">
        <v>164</v>
      </c>
      <c r="B10" s="268">
        <v>1</v>
      </c>
      <c r="C10" s="268">
        <v>5</v>
      </c>
      <c r="D10" s="270">
        <v>0</v>
      </c>
      <c r="F10" s="269">
        <v>1</v>
      </c>
      <c r="G10" s="268">
        <v>6</v>
      </c>
      <c r="I10" s="268">
        <v>1</v>
      </c>
      <c r="J10" s="269">
        <v>1</v>
      </c>
      <c r="K10" s="269">
        <v>1</v>
      </c>
      <c r="L10" s="269">
        <v>1</v>
      </c>
      <c r="M10" s="269">
        <v>0</v>
      </c>
    </row>
    <row r="11" spans="1:14" s="271" customFormat="1" ht="27.75" customHeight="1">
      <c r="A11" s="336" t="s">
        <v>186</v>
      </c>
      <c r="B11" s="269">
        <v>1</v>
      </c>
      <c r="C11" s="269">
        <v>5</v>
      </c>
      <c r="D11" s="269">
        <v>0</v>
      </c>
      <c r="E11" s="269">
        <v>0</v>
      </c>
      <c r="F11" s="269">
        <v>1</v>
      </c>
      <c r="G11" s="269">
        <v>3</v>
      </c>
      <c r="H11" s="269"/>
      <c r="I11" s="269">
        <v>1</v>
      </c>
      <c r="J11" s="269">
        <v>1</v>
      </c>
      <c r="K11" s="269">
        <v>1</v>
      </c>
      <c r="L11" s="269">
        <v>1</v>
      </c>
      <c r="M11" s="269">
        <v>0</v>
      </c>
      <c r="N11" s="269">
        <v>0</v>
      </c>
    </row>
    <row r="12" spans="1:14" s="194" customFormat="1" ht="23.25" customHeight="1">
      <c r="A12" s="336" t="s">
        <v>264</v>
      </c>
      <c r="B12" s="102">
        <v>1</v>
      </c>
      <c r="C12" s="269">
        <v>7</v>
      </c>
      <c r="D12" s="102">
        <v>0</v>
      </c>
      <c r="E12" s="102">
        <v>0</v>
      </c>
      <c r="F12" s="102">
        <v>1</v>
      </c>
      <c r="G12" s="102">
        <v>3</v>
      </c>
      <c r="H12" s="102">
        <v>0</v>
      </c>
      <c r="I12" s="102">
        <v>1</v>
      </c>
      <c r="J12" s="102">
        <v>1</v>
      </c>
      <c r="K12" s="102">
        <v>1</v>
      </c>
      <c r="L12" s="102">
        <v>1</v>
      </c>
      <c r="M12" s="102">
        <v>0</v>
      </c>
      <c r="N12" s="102">
        <v>0</v>
      </c>
    </row>
    <row r="13" spans="1:14" s="194" customFormat="1" ht="23.25" customHeight="1">
      <c r="A13" s="412" t="s">
        <v>503</v>
      </c>
      <c r="B13" s="337">
        <v>1</v>
      </c>
      <c r="C13" s="337">
        <v>8</v>
      </c>
      <c r="D13" s="338">
        <v>0</v>
      </c>
      <c r="E13" s="338">
        <v>0</v>
      </c>
      <c r="F13" s="297">
        <v>1</v>
      </c>
      <c r="G13" s="337">
        <v>3</v>
      </c>
      <c r="H13" s="355" t="s">
        <v>114</v>
      </c>
      <c r="I13" s="337">
        <v>1</v>
      </c>
      <c r="J13" s="297">
        <v>1</v>
      </c>
      <c r="K13" s="297">
        <v>2</v>
      </c>
      <c r="L13" s="297">
        <v>1</v>
      </c>
      <c r="M13" s="297">
        <v>0</v>
      </c>
      <c r="N13" s="297">
        <v>0</v>
      </c>
    </row>
    <row r="14" spans="1:3" s="272" customFormat="1" ht="16.5" customHeight="1">
      <c r="A14" s="610" t="s">
        <v>161</v>
      </c>
      <c r="B14" s="610"/>
      <c r="C14" s="610"/>
    </row>
    <row r="15" spans="1:13" s="264" customFormat="1" ht="21" customHeight="1">
      <c r="A15" s="263" t="s">
        <v>151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</row>
    <row r="17" spans="2:13" ht="14.25"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</row>
  </sheetData>
  <sheetProtection/>
  <mergeCells count="19">
    <mergeCell ref="L6:L7"/>
    <mergeCell ref="M6:M7"/>
    <mergeCell ref="N6:N7"/>
    <mergeCell ref="A14:C14"/>
    <mergeCell ref="B6:B7"/>
    <mergeCell ref="C6:C7"/>
    <mergeCell ref="D6:E6"/>
    <mergeCell ref="F6:F7"/>
    <mergeCell ref="G6:G7"/>
    <mergeCell ref="A2:F2"/>
    <mergeCell ref="A5:A7"/>
    <mergeCell ref="B5:E5"/>
    <mergeCell ref="F5:G5"/>
    <mergeCell ref="H5:K5"/>
    <mergeCell ref="L5:N5"/>
    <mergeCell ref="H6:H7"/>
    <mergeCell ref="I6:I7"/>
    <mergeCell ref="J6:J7"/>
    <mergeCell ref="K6:K7"/>
  </mergeCells>
  <printOptions/>
  <pageMargins left="0.75" right="0.75" top="0.89" bottom="0.73" header="0.5" footer="0.5"/>
  <pageSetup horizontalDpi="600" verticalDpi="600" orientation="landscape" paperSize="9" scale="8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19"/>
  <sheetViews>
    <sheetView zoomScale="88" zoomScaleNormal="88" zoomScalePageLayoutView="0" workbookViewId="0" topLeftCell="A1">
      <selection activeCell="B16" sqref="B16:Y16"/>
    </sheetView>
  </sheetViews>
  <sheetFormatPr defaultColWidth="8.88671875" defaultRowHeight="13.5"/>
  <cols>
    <col min="1" max="1" width="8.6640625" style="68" customWidth="1"/>
    <col min="2" max="25" width="7.10546875" style="68" customWidth="1"/>
    <col min="26" max="16384" width="8.88671875" style="68" customWidth="1"/>
  </cols>
  <sheetData>
    <row r="2" spans="1:13" s="66" customFormat="1" ht="17.25">
      <c r="A2" s="616" t="s">
        <v>385</v>
      </c>
      <c r="B2" s="616"/>
      <c r="C2" s="616"/>
      <c r="D2" s="616"/>
      <c r="E2" s="616"/>
      <c r="F2" s="65"/>
      <c r="G2" s="65"/>
      <c r="H2" s="65"/>
      <c r="I2" s="65"/>
      <c r="J2" s="65"/>
      <c r="K2" s="65"/>
      <c r="M2" s="65"/>
    </row>
    <row r="3" spans="1:13" s="66" customFormat="1" ht="30.75" customHeight="1">
      <c r="A3" s="123" t="s">
        <v>178</v>
      </c>
      <c r="B3" s="123"/>
      <c r="C3" s="65"/>
      <c r="D3" s="65"/>
      <c r="E3" s="65"/>
      <c r="F3" s="65"/>
      <c r="G3" s="65"/>
      <c r="H3" s="65"/>
      <c r="I3" s="65"/>
      <c r="J3" s="65"/>
      <c r="K3" s="65"/>
      <c r="M3" s="65"/>
    </row>
    <row r="5" spans="1:15" s="66" customFormat="1" ht="21" customHeight="1">
      <c r="A5" s="59" t="s">
        <v>115</v>
      </c>
      <c r="B5" s="59"/>
      <c r="C5" s="59"/>
      <c r="D5" s="59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25" s="66" customFormat="1" ht="20.25" customHeight="1">
      <c r="A6" s="586" t="s">
        <v>116</v>
      </c>
      <c r="B6" s="541" t="s">
        <v>303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</row>
    <row r="7" spans="1:25" s="66" customFormat="1" ht="20.25" customHeight="1">
      <c r="A7" s="586"/>
      <c r="B7" s="560" t="s">
        <v>278</v>
      </c>
      <c r="C7" s="617" t="s">
        <v>304</v>
      </c>
      <c r="D7" s="560" t="s">
        <v>305</v>
      </c>
      <c r="E7" s="560" t="s">
        <v>306</v>
      </c>
      <c r="F7" s="560" t="s">
        <v>307</v>
      </c>
      <c r="G7" s="570" t="s">
        <v>308</v>
      </c>
      <c r="H7" s="560" t="s">
        <v>309</v>
      </c>
      <c r="I7" s="560" t="s">
        <v>310</v>
      </c>
      <c r="J7" s="570" t="s">
        <v>311</v>
      </c>
      <c r="K7" s="525" t="s">
        <v>312</v>
      </c>
      <c r="L7" s="516"/>
      <c r="M7" s="517"/>
      <c r="N7" s="560" t="s">
        <v>313</v>
      </c>
      <c r="O7" s="560" t="s">
        <v>314</v>
      </c>
      <c r="P7" s="560" t="s">
        <v>315</v>
      </c>
      <c r="Q7" s="560" t="s">
        <v>316</v>
      </c>
      <c r="R7" s="560" t="s">
        <v>317</v>
      </c>
      <c r="S7" s="570" t="s">
        <v>318</v>
      </c>
      <c r="T7" s="570" t="s">
        <v>319</v>
      </c>
      <c r="U7" s="560" t="s">
        <v>320</v>
      </c>
      <c r="V7" s="560" t="s">
        <v>321</v>
      </c>
      <c r="W7" s="614" t="s">
        <v>322</v>
      </c>
      <c r="X7" s="620" t="s">
        <v>323</v>
      </c>
      <c r="Y7" s="618" t="s">
        <v>286</v>
      </c>
    </row>
    <row r="8" spans="1:25" s="66" customFormat="1" ht="43.5" customHeight="1">
      <c r="A8" s="586"/>
      <c r="B8" s="561"/>
      <c r="C8" s="510"/>
      <c r="D8" s="561"/>
      <c r="E8" s="561"/>
      <c r="F8" s="561"/>
      <c r="G8" s="561"/>
      <c r="H8" s="561"/>
      <c r="I8" s="561"/>
      <c r="J8" s="561"/>
      <c r="K8" s="18" t="s">
        <v>324</v>
      </c>
      <c r="L8" s="160" t="s">
        <v>325</v>
      </c>
      <c r="M8" s="160" t="s">
        <v>326</v>
      </c>
      <c r="N8" s="561"/>
      <c r="O8" s="561"/>
      <c r="P8" s="561"/>
      <c r="Q8" s="561"/>
      <c r="R8" s="561"/>
      <c r="S8" s="561"/>
      <c r="T8" s="561"/>
      <c r="U8" s="561"/>
      <c r="V8" s="561"/>
      <c r="W8" s="615"/>
      <c r="X8" s="621"/>
      <c r="Y8" s="619"/>
    </row>
    <row r="9" spans="1:62" s="96" customFormat="1" ht="27" customHeight="1">
      <c r="A9" s="413" t="s">
        <v>153</v>
      </c>
      <c r="B9" s="39">
        <v>30</v>
      </c>
      <c r="C9" s="39" t="s">
        <v>487</v>
      </c>
      <c r="D9" s="39" t="s">
        <v>487</v>
      </c>
      <c r="E9" s="39" t="s">
        <v>487</v>
      </c>
      <c r="F9" s="39" t="s">
        <v>487</v>
      </c>
      <c r="G9" s="39" t="s">
        <v>487</v>
      </c>
      <c r="H9" s="39"/>
      <c r="I9" s="39" t="s">
        <v>487</v>
      </c>
      <c r="J9" s="39">
        <v>30</v>
      </c>
      <c r="K9" s="39" t="s">
        <v>487</v>
      </c>
      <c r="L9" s="39" t="s">
        <v>487</v>
      </c>
      <c r="M9" s="39"/>
      <c r="N9" s="39"/>
      <c r="O9" s="39"/>
      <c r="P9" s="39" t="s">
        <v>487</v>
      </c>
      <c r="Q9" s="39" t="s">
        <v>487</v>
      </c>
      <c r="R9" s="39" t="s">
        <v>487</v>
      </c>
      <c r="S9" s="39"/>
      <c r="T9" s="39"/>
      <c r="U9" s="39"/>
      <c r="V9" s="39"/>
      <c r="W9" s="39"/>
      <c r="X9" s="39"/>
      <c r="Y9" s="39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pans="1:62" s="109" customFormat="1" ht="27" customHeight="1">
      <c r="A10" s="414" t="s">
        <v>152</v>
      </c>
      <c r="B10" s="39">
        <v>35</v>
      </c>
      <c r="C10" s="39" t="s">
        <v>487</v>
      </c>
      <c r="D10" s="39" t="s">
        <v>487</v>
      </c>
      <c r="E10" s="39" t="s">
        <v>487</v>
      </c>
      <c r="F10" s="39" t="s">
        <v>487</v>
      </c>
      <c r="G10" s="39" t="s">
        <v>487</v>
      </c>
      <c r="H10" s="39"/>
      <c r="I10" s="39" t="s">
        <v>487</v>
      </c>
      <c r="J10" s="39">
        <v>32</v>
      </c>
      <c r="K10" s="39" t="s">
        <v>487</v>
      </c>
      <c r="L10" s="39" t="s">
        <v>487</v>
      </c>
      <c r="M10" s="39"/>
      <c r="N10" s="39"/>
      <c r="O10" s="39"/>
      <c r="P10" s="39">
        <v>1</v>
      </c>
      <c r="Q10" s="39">
        <v>1</v>
      </c>
      <c r="R10" s="39">
        <v>1</v>
      </c>
      <c r="S10" s="39"/>
      <c r="T10" s="39"/>
      <c r="U10" s="39"/>
      <c r="V10" s="39"/>
      <c r="W10" s="39"/>
      <c r="X10" s="39"/>
      <c r="Y10" s="39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</row>
    <row r="11" spans="1:62" s="109" customFormat="1" ht="27" customHeight="1">
      <c r="A11" s="414" t="s">
        <v>182</v>
      </c>
      <c r="B11" s="39">
        <v>35</v>
      </c>
      <c r="C11" s="39" t="s">
        <v>487</v>
      </c>
      <c r="D11" s="39" t="s">
        <v>487</v>
      </c>
      <c r="E11" s="39" t="s">
        <v>487</v>
      </c>
      <c r="F11" s="39" t="s">
        <v>487</v>
      </c>
      <c r="G11" s="39" t="s">
        <v>487</v>
      </c>
      <c r="H11" s="39"/>
      <c r="I11" s="39" t="s">
        <v>487</v>
      </c>
      <c r="J11" s="39">
        <v>32</v>
      </c>
      <c r="K11" s="39" t="s">
        <v>487</v>
      </c>
      <c r="L11" s="39" t="s">
        <v>487</v>
      </c>
      <c r="M11" s="39"/>
      <c r="N11" s="39"/>
      <c r="O11" s="39"/>
      <c r="P11" s="39">
        <v>1</v>
      </c>
      <c r="Q11" s="39">
        <v>1</v>
      </c>
      <c r="R11" s="39">
        <v>1</v>
      </c>
      <c r="S11" s="39"/>
      <c r="T11" s="39"/>
      <c r="U11" s="39"/>
      <c r="V11" s="39"/>
      <c r="W11" s="39"/>
      <c r="X11" s="39"/>
      <c r="Y11" s="39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</row>
    <row r="12" spans="1:62" s="109" customFormat="1" ht="27" customHeight="1">
      <c r="A12" s="414" t="s">
        <v>504</v>
      </c>
      <c r="B12" s="39">
        <v>49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46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1</v>
      </c>
      <c r="Q12" s="39">
        <v>1</v>
      </c>
      <c r="R12" s="39">
        <v>1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</row>
    <row r="13" spans="1:72" s="9" customFormat="1" ht="23.25" customHeight="1">
      <c r="A13" s="414" t="s">
        <v>501</v>
      </c>
      <c r="B13" s="39">
        <v>48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45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1</v>
      </c>
      <c r="Q13" s="39">
        <v>1</v>
      </c>
      <c r="R13" s="39">
        <v>1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</row>
    <row r="14" spans="1:72" s="9" customFormat="1" ht="23.25" customHeight="1">
      <c r="A14" s="275" t="s">
        <v>503</v>
      </c>
      <c r="B14" s="415">
        <v>49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46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1</v>
      </c>
      <c r="Q14" s="181">
        <v>1</v>
      </c>
      <c r="R14" s="181">
        <v>1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</row>
    <row r="15" spans="1:15" ht="18" customHeight="1">
      <c r="A15" s="613" t="s">
        <v>180</v>
      </c>
      <c r="B15" s="613"/>
      <c r="C15" s="613"/>
      <c r="D15" s="613"/>
      <c r="E15" s="63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="58" customFormat="1" ht="22.5" customHeight="1"/>
    <row r="19" spans="3:15" ht="14.25">
      <c r="C19" s="63"/>
      <c r="D19" s="63"/>
      <c r="E19" s="63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</sheetData>
  <sheetProtection/>
  <mergeCells count="26">
    <mergeCell ref="P7:P8"/>
    <mergeCell ref="Q7:Q8"/>
    <mergeCell ref="R7:R8"/>
    <mergeCell ref="S7:S8"/>
    <mergeCell ref="T7:T8"/>
    <mergeCell ref="N7:N8"/>
    <mergeCell ref="A2:E2"/>
    <mergeCell ref="A6:A8"/>
    <mergeCell ref="C7:C8"/>
    <mergeCell ref="D7:D8"/>
    <mergeCell ref="E7:E8"/>
    <mergeCell ref="J7:J8"/>
    <mergeCell ref="F7:F8"/>
    <mergeCell ref="B6:Y6"/>
    <mergeCell ref="Y7:Y8"/>
    <mergeCell ref="X7:X8"/>
    <mergeCell ref="A15:D15"/>
    <mergeCell ref="B7:B8"/>
    <mergeCell ref="U7:U8"/>
    <mergeCell ref="V7:V8"/>
    <mergeCell ref="W7:W8"/>
    <mergeCell ref="I7:I8"/>
    <mergeCell ref="G7:G8"/>
    <mergeCell ref="H7:H8"/>
    <mergeCell ref="O7:O8"/>
    <mergeCell ref="K7:M7"/>
  </mergeCells>
  <printOptions/>
  <pageMargins left="0.1968503937007874" right="0.2362204724409449" top="0.4330708661417323" bottom="0.4724409448818898" header="0.2755905511811024" footer="0.2755905511811024"/>
  <pageSetup fitToHeight="1" fitToWidth="1" horizontalDpi="300" verticalDpi="3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18"/>
  <sheetViews>
    <sheetView tabSelected="1" zoomScale="94" zoomScaleNormal="94" zoomScalePageLayoutView="0" workbookViewId="0" topLeftCell="A1">
      <selection activeCell="M20" sqref="M20"/>
    </sheetView>
  </sheetViews>
  <sheetFormatPr defaultColWidth="8.88671875" defaultRowHeight="13.5"/>
  <cols>
    <col min="1" max="1" width="8.6640625" style="68" customWidth="1"/>
    <col min="2" max="2" width="9.99609375" style="68" customWidth="1"/>
    <col min="3" max="19" width="7.5546875" style="68" customWidth="1"/>
    <col min="20" max="16384" width="8.88671875" style="68" customWidth="1"/>
  </cols>
  <sheetData>
    <row r="2" spans="1:6" s="66" customFormat="1" ht="17.25">
      <c r="A2" s="122" t="s">
        <v>386</v>
      </c>
      <c r="B2" s="122"/>
      <c r="C2" s="67"/>
      <c r="D2" s="67"/>
      <c r="E2" s="67"/>
      <c r="F2" s="67"/>
    </row>
    <row r="3" spans="1:5" s="66" customFormat="1" ht="18" customHeight="1">
      <c r="A3" s="622" t="s">
        <v>179</v>
      </c>
      <c r="B3" s="622"/>
      <c r="C3" s="622"/>
      <c r="D3" s="622"/>
      <c r="E3" s="622"/>
    </row>
    <row r="5" spans="1:3" s="66" customFormat="1" ht="21" customHeight="1">
      <c r="A5" s="59" t="s">
        <v>115</v>
      </c>
      <c r="B5" s="59"/>
      <c r="C5" s="65"/>
    </row>
    <row r="6" spans="1:19" s="66" customFormat="1" ht="20.25" customHeight="1">
      <c r="A6" s="586" t="s">
        <v>116</v>
      </c>
      <c r="B6" s="623" t="s">
        <v>154</v>
      </c>
      <c r="C6" s="541" t="s">
        <v>117</v>
      </c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42"/>
      <c r="Q6" s="567" t="s">
        <v>327</v>
      </c>
      <c r="R6" s="568"/>
      <c r="S6" s="568"/>
    </row>
    <row r="7" spans="1:19" s="66" customFormat="1" ht="20.25" customHeight="1">
      <c r="A7" s="586"/>
      <c r="B7" s="624"/>
      <c r="C7" s="469" t="s">
        <v>118</v>
      </c>
      <c r="D7" s="469" t="s">
        <v>49</v>
      </c>
      <c r="E7" s="469" t="s">
        <v>50</v>
      </c>
      <c r="F7" s="469" t="s">
        <v>51</v>
      </c>
      <c r="G7" s="469" t="s">
        <v>52</v>
      </c>
      <c r="H7" s="518" t="s">
        <v>119</v>
      </c>
      <c r="I7" s="518" t="s">
        <v>53</v>
      </c>
      <c r="J7" s="518" t="s">
        <v>54</v>
      </c>
      <c r="K7" s="518" t="s">
        <v>476</v>
      </c>
      <c r="L7" s="518" t="s">
        <v>120</v>
      </c>
      <c r="M7" s="518" t="s">
        <v>121</v>
      </c>
      <c r="N7" s="518" t="s">
        <v>122</v>
      </c>
      <c r="O7" s="518" t="s">
        <v>123</v>
      </c>
      <c r="P7" s="524" t="s">
        <v>124</v>
      </c>
      <c r="Q7" s="469" t="s">
        <v>328</v>
      </c>
      <c r="R7" s="469" t="s">
        <v>329</v>
      </c>
      <c r="S7" s="524" t="s">
        <v>330</v>
      </c>
    </row>
    <row r="8" spans="1:19" s="66" customFormat="1" ht="20.25" customHeight="1">
      <c r="A8" s="586"/>
      <c r="B8" s="625"/>
      <c r="C8" s="561"/>
      <c r="D8" s="561"/>
      <c r="E8" s="561"/>
      <c r="F8" s="561"/>
      <c r="G8" s="561"/>
      <c r="H8" s="519"/>
      <c r="I8" s="519"/>
      <c r="J8" s="519"/>
      <c r="K8" s="519"/>
      <c r="L8" s="519"/>
      <c r="M8" s="519"/>
      <c r="N8" s="519"/>
      <c r="O8" s="519"/>
      <c r="P8" s="525"/>
      <c r="Q8" s="561"/>
      <c r="R8" s="561"/>
      <c r="S8" s="525"/>
    </row>
    <row r="9" spans="1:64" s="96" customFormat="1" ht="27" customHeight="1">
      <c r="A9" s="413" t="s">
        <v>153</v>
      </c>
      <c r="B9" s="158">
        <v>160</v>
      </c>
      <c r="C9" s="63" t="s">
        <v>487</v>
      </c>
      <c r="D9" s="63" t="s">
        <v>487</v>
      </c>
      <c r="E9" s="63" t="s">
        <v>487</v>
      </c>
      <c r="F9" s="63" t="s">
        <v>487</v>
      </c>
      <c r="G9" s="63" t="s">
        <v>487</v>
      </c>
      <c r="H9" s="63" t="s">
        <v>487</v>
      </c>
      <c r="I9" s="63">
        <v>2</v>
      </c>
      <c r="J9" s="63">
        <v>47</v>
      </c>
      <c r="K9" s="63">
        <v>11</v>
      </c>
      <c r="L9" s="332">
        <v>18</v>
      </c>
      <c r="M9" s="63">
        <v>73</v>
      </c>
      <c r="N9" s="64" t="s">
        <v>487</v>
      </c>
      <c r="O9" s="64" t="s">
        <v>487</v>
      </c>
      <c r="P9" s="63">
        <v>9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s="109" customFormat="1" ht="27" customHeight="1">
      <c r="A10" s="414" t="s">
        <v>152</v>
      </c>
      <c r="B10" s="158">
        <v>158</v>
      </c>
      <c r="C10" s="116" t="s">
        <v>487</v>
      </c>
      <c r="D10" s="116" t="s">
        <v>487</v>
      </c>
      <c r="E10" s="116" t="s">
        <v>487</v>
      </c>
      <c r="F10" s="116" t="s">
        <v>487</v>
      </c>
      <c r="G10" s="116" t="s">
        <v>487</v>
      </c>
      <c r="H10" s="116" t="s">
        <v>487</v>
      </c>
      <c r="I10" s="117">
        <v>2</v>
      </c>
      <c r="J10" s="117">
        <v>45</v>
      </c>
      <c r="K10" s="117">
        <v>13</v>
      </c>
      <c r="L10" s="333">
        <v>18</v>
      </c>
      <c r="M10" s="117">
        <v>71</v>
      </c>
      <c r="N10" s="116" t="s">
        <v>487</v>
      </c>
      <c r="O10" s="116" t="s">
        <v>487</v>
      </c>
      <c r="P10" s="117">
        <v>9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s="109" customFormat="1" ht="27" customHeight="1">
      <c r="A11" s="414" t="s">
        <v>182</v>
      </c>
      <c r="B11" s="158">
        <v>147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7">
        <v>2</v>
      </c>
      <c r="J11" s="117">
        <v>46</v>
      </c>
      <c r="K11" s="117">
        <v>11</v>
      </c>
      <c r="L11" s="333">
        <v>19</v>
      </c>
      <c r="M11" s="117">
        <v>60</v>
      </c>
      <c r="N11" s="116">
        <v>0</v>
      </c>
      <c r="O11" s="116">
        <v>0</v>
      </c>
      <c r="P11" s="117">
        <v>9</v>
      </c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s="109" customFormat="1" ht="27" customHeight="1">
      <c r="A12" s="174" t="s">
        <v>504</v>
      </c>
      <c r="B12" s="158">
        <v>142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7">
        <v>2</v>
      </c>
      <c r="J12" s="117">
        <v>45</v>
      </c>
      <c r="K12" s="117">
        <v>14</v>
      </c>
      <c r="L12" s="333">
        <v>17</v>
      </c>
      <c r="M12" s="117">
        <v>55</v>
      </c>
      <c r="N12" s="116">
        <v>0</v>
      </c>
      <c r="O12" s="116">
        <v>0</v>
      </c>
      <c r="P12" s="117">
        <v>9</v>
      </c>
      <c r="Q12" s="108">
        <v>0</v>
      </c>
      <c r="R12" s="108">
        <v>0</v>
      </c>
      <c r="S12" s="108">
        <v>0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s="9" customFormat="1" ht="27" customHeight="1">
      <c r="A13" s="174" t="s">
        <v>501</v>
      </c>
      <c r="B13" s="158">
        <v>135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</v>
      </c>
      <c r="J13" s="102">
        <v>44</v>
      </c>
      <c r="K13" s="102">
        <v>13</v>
      </c>
      <c r="L13" s="315">
        <v>17</v>
      </c>
      <c r="M13" s="102">
        <v>52</v>
      </c>
      <c r="N13" s="102">
        <v>0</v>
      </c>
      <c r="O13" s="102">
        <v>0</v>
      </c>
      <c r="P13" s="102">
        <v>7</v>
      </c>
      <c r="Q13" s="102">
        <v>0</v>
      </c>
      <c r="R13" s="102">
        <v>0</v>
      </c>
      <c r="S13" s="102">
        <v>0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s="9" customFormat="1" ht="27" customHeight="1">
      <c r="A14" s="275" t="s">
        <v>503</v>
      </c>
      <c r="B14" s="408">
        <v>135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1</v>
      </c>
      <c r="J14" s="173">
        <v>45</v>
      </c>
      <c r="K14" s="173">
        <v>13</v>
      </c>
      <c r="L14" s="316">
        <v>17</v>
      </c>
      <c r="M14" s="173">
        <v>51</v>
      </c>
      <c r="N14" s="173">
        <v>0</v>
      </c>
      <c r="O14" s="173">
        <v>0</v>
      </c>
      <c r="P14" s="173">
        <v>8</v>
      </c>
      <c r="Q14" s="173">
        <v>0</v>
      </c>
      <c r="R14" s="173">
        <v>0</v>
      </c>
      <c r="S14" s="173">
        <v>0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16" ht="14.25">
      <c r="A15" s="121" t="s">
        <v>180</v>
      </c>
      <c r="B15" s="12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8" spans="3:16" ht="14.25"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</sheetData>
  <sheetProtection/>
  <mergeCells count="22">
    <mergeCell ref="M7:M8"/>
    <mergeCell ref="N7:N8"/>
    <mergeCell ref="Q6:S6"/>
    <mergeCell ref="Q7:Q8"/>
    <mergeCell ref="R7:R8"/>
    <mergeCell ref="S7:S8"/>
    <mergeCell ref="C7:C8"/>
    <mergeCell ref="D7:D8"/>
    <mergeCell ref="K7:K8"/>
    <mergeCell ref="J7:J8"/>
    <mergeCell ref="E7:E8"/>
    <mergeCell ref="G7:G8"/>
    <mergeCell ref="A3:E3"/>
    <mergeCell ref="A6:A8"/>
    <mergeCell ref="B6:B8"/>
    <mergeCell ref="C6:P6"/>
    <mergeCell ref="O7:O8"/>
    <mergeCell ref="L7:L8"/>
    <mergeCell ref="H7:H8"/>
    <mergeCell ref="I7:I8"/>
    <mergeCell ref="P7:P8"/>
    <mergeCell ref="F7:F8"/>
  </mergeCells>
  <printOptions/>
  <pageMargins left="0.1968503937007874" right="0.2362204724409449" top="0.4330708661417323" bottom="0.4724409448818898" header="0.2755905511811024" footer="0.2755905511811024"/>
  <pageSetup fitToHeight="1" fitToWidth="1" horizontalDpi="300" verticalDpi="300" orientation="landscape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85"/>
  <sheetViews>
    <sheetView zoomScale="96" zoomScaleNormal="96" zoomScalePageLayoutView="0" workbookViewId="0" topLeftCell="A4">
      <selection activeCell="B12" sqref="B12:M12"/>
    </sheetView>
  </sheetViews>
  <sheetFormatPr defaultColWidth="8.88671875" defaultRowHeight="13.5"/>
  <cols>
    <col min="1" max="1" width="10.99609375" style="17" customWidth="1"/>
    <col min="2" max="2" width="7.5546875" style="17" customWidth="1"/>
    <col min="3" max="3" width="11.10546875" style="17" customWidth="1"/>
    <col min="4" max="4" width="7.77734375" style="17" customWidth="1"/>
    <col min="5" max="5" width="9.99609375" style="17" customWidth="1"/>
    <col min="6" max="6" width="7.77734375" style="17" customWidth="1"/>
    <col min="7" max="7" width="10.21484375" style="17" customWidth="1"/>
    <col min="8" max="8" width="7.88671875" style="17" customWidth="1"/>
    <col min="9" max="9" width="11.21484375" style="17" customWidth="1"/>
    <col min="10" max="10" width="8.3359375" style="17" customWidth="1"/>
    <col min="11" max="11" width="9.3359375" style="17" customWidth="1"/>
    <col min="12" max="12" width="8.88671875" style="17" customWidth="1"/>
    <col min="13" max="13" width="8.99609375" style="17" bestFit="1" customWidth="1"/>
    <col min="14" max="16384" width="8.88671875" style="17" customWidth="1"/>
  </cols>
  <sheetData>
    <row r="1" spans="1:11" ht="24" customHeight="1">
      <c r="A1" s="626" t="s">
        <v>467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ht="20.25" customHeight="1"/>
    <row r="3" s="19" customFormat="1" ht="21" customHeight="1">
      <c r="A3" s="9" t="s">
        <v>342</v>
      </c>
    </row>
    <row r="4" spans="1:13" s="10" customFormat="1" ht="24.75" customHeight="1">
      <c r="A4" s="542"/>
      <c r="B4" s="470" t="s">
        <v>343</v>
      </c>
      <c r="C4" s="470"/>
      <c r="D4" s="470" t="s">
        <v>344</v>
      </c>
      <c r="E4" s="470"/>
      <c r="F4" s="470" t="s">
        <v>345</v>
      </c>
      <c r="G4" s="470"/>
      <c r="H4" s="470" t="s">
        <v>346</v>
      </c>
      <c r="I4" s="470"/>
      <c r="J4" s="541" t="s">
        <v>347</v>
      </c>
      <c r="K4" s="563"/>
      <c r="L4" s="541" t="s">
        <v>348</v>
      </c>
      <c r="M4" s="563"/>
    </row>
    <row r="5" spans="1:13" s="10" customFormat="1" ht="29.25" customHeight="1">
      <c r="A5" s="542"/>
      <c r="B5" s="11" t="s">
        <v>349</v>
      </c>
      <c r="C5" s="18" t="s">
        <v>350</v>
      </c>
      <c r="D5" s="11" t="s">
        <v>349</v>
      </c>
      <c r="E5" s="18" t="s">
        <v>351</v>
      </c>
      <c r="F5" s="11" t="s">
        <v>349</v>
      </c>
      <c r="G5" s="18" t="s">
        <v>352</v>
      </c>
      <c r="H5" s="11" t="s">
        <v>349</v>
      </c>
      <c r="I5" s="18" t="s">
        <v>352</v>
      </c>
      <c r="J5" s="11" t="s">
        <v>349</v>
      </c>
      <c r="K5" s="161" t="s">
        <v>352</v>
      </c>
      <c r="L5" s="11" t="s">
        <v>349</v>
      </c>
      <c r="M5" s="161" t="s">
        <v>352</v>
      </c>
    </row>
    <row r="6" spans="1:13" s="35" customFormat="1" ht="27.75" customHeight="1">
      <c r="A6" s="49" t="s">
        <v>153</v>
      </c>
      <c r="B6" s="171">
        <v>0</v>
      </c>
      <c r="C6" s="171">
        <v>0</v>
      </c>
      <c r="D6" s="171">
        <v>1</v>
      </c>
      <c r="E6" s="171">
        <v>5041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35">
        <v>0</v>
      </c>
      <c r="M6" s="35">
        <v>0</v>
      </c>
    </row>
    <row r="7" spans="1:13" s="35" customFormat="1" ht="27.75" customHeight="1">
      <c r="A7" s="49" t="s">
        <v>152</v>
      </c>
      <c r="B7" s="171">
        <v>0</v>
      </c>
      <c r="C7" s="171">
        <v>0</v>
      </c>
      <c r="D7" s="171">
        <v>1</v>
      </c>
      <c r="E7" s="171">
        <v>5041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35">
        <v>0</v>
      </c>
      <c r="M7" s="35">
        <v>0</v>
      </c>
    </row>
    <row r="8" spans="1:13" s="35" customFormat="1" ht="27.75" customHeight="1">
      <c r="A8" s="49" t="s">
        <v>182</v>
      </c>
      <c r="B8" s="171">
        <v>0</v>
      </c>
      <c r="C8" s="171">
        <v>0</v>
      </c>
      <c r="D8" s="171">
        <v>1</v>
      </c>
      <c r="E8" s="171">
        <v>5041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35">
        <v>0</v>
      </c>
      <c r="M8" s="35">
        <v>0</v>
      </c>
    </row>
    <row r="9" spans="1:13" s="35" customFormat="1" ht="27.75" customHeight="1">
      <c r="A9" s="49" t="s">
        <v>354</v>
      </c>
      <c r="B9" s="171">
        <v>0</v>
      </c>
      <c r="C9" s="171">
        <v>0</v>
      </c>
      <c r="D9" s="171">
        <v>1</v>
      </c>
      <c r="E9" s="171">
        <v>5041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35">
        <v>0</v>
      </c>
      <c r="M9" s="35">
        <v>0</v>
      </c>
    </row>
    <row r="10" spans="1:13" s="35" customFormat="1" ht="27.75" customHeight="1">
      <c r="A10" s="49" t="s">
        <v>501</v>
      </c>
      <c r="B10" s="171">
        <v>0</v>
      </c>
      <c r="C10" s="171">
        <v>0</v>
      </c>
      <c r="D10" s="171">
        <v>1</v>
      </c>
      <c r="E10" s="171">
        <v>5041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35">
        <v>0</v>
      </c>
      <c r="M10" s="35">
        <v>0</v>
      </c>
    </row>
    <row r="11" spans="1:13" s="35" customFormat="1" ht="27.75" customHeight="1">
      <c r="A11" s="282" t="s">
        <v>503</v>
      </c>
      <c r="B11" s="172">
        <v>0</v>
      </c>
      <c r="C11" s="172">
        <v>0</v>
      </c>
      <c r="D11" s="172">
        <v>1</v>
      </c>
      <c r="E11" s="172">
        <v>5041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46">
        <v>1</v>
      </c>
      <c r="M11" s="146">
        <v>996</v>
      </c>
    </row>
    <row r="12" s="35" customFormat="1" ht="20.25" customHeight="1">
      <c r="A12" s="39"/>
    </row>
    <row r="13" spans="1:10" s="137" customFormat="1" ht="15" customHeight="1">
      <c r="A13" s="175" t="s">
        <v>355</v>
      </c>
      <c r="J13" s="103"/>
    </row>
    <row r="14" spans="1:10" s="137" customFormat="1" ht="14.25">
      <c r="A14" s="175" t="s">
        <v>353</v>
      </c>
      <c r="J14" s="103"/>
    </row>
    <row r="15" s="137" customFormat="1" ht="14.25">
      <c r="A15" s="175"/>
    </row>
    <row r="16" s="137" customFormat="1" ht="14.25">
      <c r="A16" s="175"/>
    </row>
    <row r="17" s="137" customFormat="1" ht="14.25">
      <c r="A17" s="175"/>
    </row>
    <row r="18" s="137" customFormat="1" ht="14.25">
      <c r="A18" s="175"/>
    </row>
    <row r="19" s="137" customFormat="1" ht="14.25">
      <c r="A19" s="175"/>
    </row>
    <row r="20" s="137" customFormat="1" ht="14.25">
      <c r="A20" s="175"/>
    </row>
    <row r="21" s="137" customFormat="1" ht="14.25">
      <c r="A21" s="175"/>
    </row>
    <row r="22" s="137" customFormat="1" ht="14.25">
      <c r="A22" s="175"/>
    </row>
    <row r="23" s="137" customFormat="1" ht="14.25">
      <c r="A23" s="175"/>
    </row>
    <row r="24" s="137" customFormat="1" ht="14.25">
      <c r="A24" s="175"/>
    </row>
    <row r="25" s="137" customFormat="1" ht="14.25">
      <c r="A25" s="175"/>
    </row>
    <row r="26" s="137" customFormat="1" ht="14.25">
      <c r="A26" s="175"/>
    </row>
    <row r="27" s="137" customFormat="1" ht="14.25">
      <c r="A27" s="175"/>
    </row>
    <row r="28" s="137" customFormat="1" ht="14.25">
      <c r="A28" s="175"/>
    </row>
    <row r="29" s="46" customFormat="1" ht="14.25">
      <c r="A29" s="176"/>
    </row>
    <row r="30" s="46" customFormat="1" ht="14.25">
      <c r="A30" s="176"/>
    </row>
    <row r="31" s="46" customFormat="1" ht="14.25">
      <c r="A31" s="176"/>
    </row>
    <row r="32" s="46" customFormat="1" ht="14.25">
      <c r="A32" s="176"/>
    </row>
    <row r="33" s="46" customFormat="1" ht="14.25">
      <c r="A33" s="176"/>
    </row>
    <row r="34" s="46" customFormat="1" ht="14.25">
      <c r="A34" s="176"/>
    </row>
    <row r="35" ht="14.25">
      <c r="A35" s="177"/>
    </row>
    <row r="36" ht="14.25">
      <c r="A36" s="177"/>
    </row>
    <row r="37" ht="14.25">
      <c r="A37" s="177"/>
    </row>
    <row r="38" ht="14.25">
      <c r="A38" s="177"/>
    </row>
    <row r="39" ht="14.25">
      <c r="A39" s="177"/>
    </row>
    <row r="40" ht="14.25">
      <c r="A40" s="177"/>
    </row>
    <row r="41" ht="14.25">
      <c r="A41" s="177"/>
    </row>
    <row r="42" ht="14.25">
      <c r="A42" s="177"/>
    </row>
    <row r="43" ht="14.25">
      <c r="A43" s="177"/>
    </row>
    <row r="44" ht="14.25">
      <c r="A44" s="177"/>
    </row>
    <row r="45" ht="14.25">
      <c r="A45" s="177"/>
    </row>
    <row r="46" ht="14.25">
      <c r="A46" s="177"/>
    </row>
    <row r="47" ht="14.25">
      <c r="A47" s="177"/>
    </row>
    <row r="48" ht="14.25">
      <c r="A48" s="177"/>
    </row>
    <row r="49" ht="14.25">
      <c r="A49" s="177"/>
    </row>
    <row r="50" ht="14.25">
      <c r="A50" s="177"/>
    </row>
    <row r="51" ht="14.25">
      <c r="A51" s="177"/>
    </row>
    <row r="52" ht="14.25">
      <c r="A52" s="177"/>
    </row>
    <row r="53" ht="14.25">
      <c r="A53" s="177"/>
    </row>
    <row r="54" ht="14.25">
      <c r="A54" s="177"/>
    </row>
    <row r="55" ht="14.25">
      <c r="A55" s="177"/>
    </row>
    <row r="56" ht="14.25">
      <c r="A56" s="177"/>
    </row>
    <row r="57" ht="14.25">
      <c r="A57" s="177"/>
    </row>
    <row r="58" ht="14.25">
      <c r="A58" s="177"/>
    </row>
    <row r="59" ht="14.25">
      <c r="A59" s="177"/>
    </row>
    <row r="60" ht="14.25">
      <c r="A60" s="177"/>
    </row>
    <row r="61" ht="14.25">
      <c r="A61" s="177"/>
    </row>
    <row r="62" ht="14.25">
      <c r="A62" s="177"/>
    </row>
    <row r="63" ht="14.25">
      <c r="A63" s="177"/>
    </row>
    <row r="64" ht="14.25">
      <c r="A64" s="177"/>
    </row>
    <row r="65" ht="14.25">
      <c r="A65" s="177"/>
    </row>
    <row r="66" ht="14.25">
      <c r="A66" s="177"/>
    </row>
    <row r="67" ht="14.25">
      <c r="A67" s="177"/>
    </row>
    <row r="68" ht="14.25">
      <c r="A68" s="177"/>
    </row>
    <row r="69" ht="14.25">
      <c r="A69" s="177"/>
    </row>
    <row r="70" ht="14.25">
      <c r="A70" s="177"/>
    </row>
    <row r="71" ht="14.25">
      <c r="A71" s="177"/>
    </row>
    <row r="72" ht="14.25">
      <c r="A72" s="177"/>
    </row>
    <row r="73" ht="14.25">
      <c r="A73" s="177"/>
    </row>
    <row r="74" ht="14.25">
      <c r="A74" s="177"/>
    </row>
    <row r="75" ht="14.25">
      <c r="A75" s="177"/>
    </row>
    <row r="76" ht="14.25">
      <c r="A76" s="177"/>
    </row>
    <row r="77" ht="14.25">
      <c r="A77" s="177"/>
    </row>
    <row r="78" ht="14.25">
      <c r="A78" s="177"/>
    </row>
    <row r="79" ht="14.25">
      <c r="A79" s="177"/>
    </row>
    <row r="80" ht="14.25">
      <c r="A80" s="177"/>
    </row>
    <row r="81" ht="14.25">
      <c r="A81" s="177"/>
    </row>
    <row r="82" ht="14.25">
      <c r="A82" s="177"/>
    </row>
    <row r="83" ht="14.25">
      <c r="A83" s="177"/>
    </row>
    <row r="84" ht="14.25">
      <c r="A84" s="177"/>
    </row>
    <row r="85" ht="14.25">
      <c r="A85" s="177"/>
    </row>
  </sheetData>
  <sheetProtection/>
  <mergeCells count="8">
    <mergeCell ref="L4:M4"/>
    <mergeCell ref="A1:K1"/>
    <mergeCell ref="A4:A5"/>
    <mergeCell ref="B4:C4"/>
    <mergeCell ref="D4:E4"/>
    <mergeCell ref="F4:G4"/>
    <mergeCell ref="H4:I4"/>
    <mergeCell ref="J4:K4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27"/>
  <sheetViews>
    <sheetView zoomScale="88" zoomScaleNormal="88" zoomScalePageLayoutView="0" workbookViewId="0" topLeftCell="A13">
      <selection activeCell="B13" sqref="B13:J13"/>
    </sheetView>
  </sheetViews>
  <sheetFormatPr defaultColWidth="8.88671875" defaultRowHeight="13.5"/>
  <cols>
    <col min="1" max="1" width="10.77734375" style="22" customWidth="1"/>
    <col min="2" max="2" width="8.21484375" style="22" customWidth="1"/>
    <col min="3" max="3" width="11.10546875" style="22" customWidth="1"/>
    <col min="4" max="4" width="11.77734375" style="22" customWidth="1"/>
    <col min="5" max="5" width="8.99609375" style="22" customWidth="1"/>
    <col min="6" max="6" width="7.99609375" style="22" customWidth="1"/>
    <col min="7" max="7" width="9.99609375" style="22" customWidth="1"/>
    <col min="8" max="8" width="8.4453125" style="22" customWidth="1"/>
    <col min="9" max="9" width="10.3359375" style="22" customWidth="1"/>
    <col min="10" max="10" width="11.5546875" style="22" customWidth="1"/>
    <col min="11" max="11" width="7.77734375" style="22" customWidth="1"/>
    <col min="12" max="14" width="8.4453125" style="22" customWidth="1"/>
    <col min="15" max="19" width="6.99609375" style="22" customWidth="1"/>
    <col min="20" max="25" width="7.77734375" style="22" customWidth="1"/>
    <col min="26" max="26" width="8.21484375" style="22" customWidth="1"/>
    <col min="27" max="27" width="9.99609375" style="22" customWidth="1"/>
    <col min="28" max="28" width="7.4453125" style="22" customWidth="1"/>
    <col min="29" max="29" width="7.6640625" style="22" customWidth="1"/>
    <col min="30" max="30" width="7.3359375" style="22" customWidth="1"/>
    <col min="31" max="31" width="7.77734375" style="22" customWidth="1"/>
    <col min="32" max="16384" width="8.88671875" style="22" customWidth="1"/>
  </cols>
  <sheetData>
    <row r="1" ht="18" customHeight="1"/>
    <row r="2" spans="1:5" s="17" customFormat="1" ht="18.75">
      <c r="A2" s="627" t="s">
        <v>468</v>
      </c>
      <c r="B2" s="627"/>
      <c r="C2" s="627"/>
      <c r="D2" s="627"/>
      <c r="E2" s="627"/>
    </row>
    <row r="3" s="17" customFormat="1" ht="13.5"/>
    <row r="4" s="17" customFormat="1" ht="18.75" customHeight="1">
      <c r="A4" s="8" t="s">
        <v>101</v>
      </c>
    </row>
    <row r="5" spans="1:10" ht="22.5" customHeight="1">
      <c r="A5" s="543" t="s">
        <v>94</v>
      </c>
      <c r="B5" s="628" t="s">
        <v>331</v>
      </c>
      <c r="C5" s="629"/>
      <c r="D5" s="629"/>
      <c r="E5" s="629"/>
      <c r="F5" s="630"/>
      <c r="G5" s="628" t="s">
        <v>332</v>
      </c>
      <c r="H5" s="568"/>
      <c r="I5" s="568"/>
      <c r="J5" s="568"/>
    </row>
    <row r="6" spans="1:10" ht="22.5" customHeight="1">
      <c r="A6" s="543"/>
      <c r="B6" s="48"/>
      <c r="C6" s="11" t="s">
        <v>333</v>
      </c>
      <c r="D6" s="11" t="s">
        <v>334</v>
      </c>
      <c r="E6" s="11" t="s">
        <v>102</v>
      </c>
      <c r="F6" s="11" t="s">
        <v>286</v>
      </c>
      <c r="G6" s="48"/>
      <c r="H6" s="11" t="s">
        <v>103</v>
      </c>
      <c r="I6" s="11" t="s">
        <v>104</v>
      </c>
      <c r="J6" s="12" t="s">
        <v>335</v>
      </c>
    </row>
    <row r="7" spans="1:12" ht="21.75" customHeight="1">
      <c r="A7" s="13" t="s">
        <v>153</v>
      </c>
      <c r="B7" s="366">
        <v>2</v>
      </c>
      <c r="C7" s="365">
        <v>0</v>
      </c>
      <c r="D7" s="365">
        <v>1</v>
      </c>
      <c r="E7" s="365">
        <v>1</v>
      </c>
      <c r="F7" s="358">
        <v>0</v>
      </c>
      <c r="G7" s="366">
        <v>0</v>
      </c>
      <c r="H7" s="365">
        <v>0</v>
      </c>
      <c r="I7" s="365">
        <v>0</v>
      </c>
      <c r="J7" s="358">
        <v>0</v>
      </c>
      <c r="K7" s="42"/>
      <c r="L7" s="34"/>
    </row>
    <row r="8" spans="1:12" ht="21.75" customHeight="1">
      <c r="A8" s="13" t="s">
        <v>152</v>
      </c>
      <c r="B8" s="366">
        <v>2</v>
      </c>
      <c r="C8" s="365">
        <v>0</v>
      </c>
      <c r="D8" s="365">
        <v>1</v>
      </c>
      <c r="E8" s="365">
        <v>1</v>
      </c>
      <c r="F8" s="358">
        <v>0</v>
      </c>
      <c r="G8" s="366">
        <v>2</v>
      </c>
      <c r="H8" s="365">
        <v>0</v>
      </c>
      <c r="I8" s="358">
        <v>2</v>
      </c>
      <c r="J8" s="358">
        <v>0</v>
      </c>
      <c r="K8" s="42"/>
      <c r="L8" s="34"/>
    </row>
    <row r="9" spans="1:12" ht="21.75" customHeight="1">
      <c r="A9" s="13" t="s">
        <v>182</v>
      </c>
      <c r="B9" s="366">
        <v>3</v>
      </c>
      <c r="C9" s="366">
        <v>0</v>
      </c>
      <c r="D9" s="365">
        <v>2</v>
      </c>
      <c r="E9" s="365">
        <v>1</v>
      </c>
      <c r="F9" s="358">
        <v>0</v>
      </c>
      <c r="G9" s="366">
        <v>2</v>
      </c>
      <c r="H9" s="365">
        <v>0</v>
      </c>
      <c r="I9" s="358">
        <v>2</v>
      </c>
      <c r="J9" s="358">
        <v>0</v>
      </c>
      <c r="K9" s="42"/>
      <c r="L9" s="34"/>
    </row>
    <row r="10" spans="1:12" ht="21.75" customHeight="1">
      <c r="A10" s="13" t="s">
        <v>504</v>
      </c>
      <c r="B10" s="366">
        <v>2</v>
      </c>
      <c r="C10" s="366">
        <v>0</v>
      </c>
      <c r="D10" s="365">
        <v>1</v>
      </c>
      <c r="E10" s="365">
        <v>1</v>
      </c>
      <c r="F10" s="358">
        <v>0</v>
      </c>
      <c r="G10" s="366">
        <v>7</v>
      </c>
      <c r="H10" s="365">
        <v>0</v>
      </c>
      <c r="I10" s="358">
        <v>3</v>
      </c>
      <c r="J10" s="358">
        <v>4</v>
      </c>
      <c r="K10" s="42"/>
      <c r="L10" s="34"/>
    </row>
    <row r="11" spans="1:10" ht="24" customHeight="1">
      <c r="A11" s="13" t="s">
        <v>501</v>
      </c>
      <c r="B11" s="366">
        <v>3</v>
      </c>
      <c r="C11" s="366">
        <v>0</v>
      </c>
      <c r="D11" s="366">
        <v>2</v>
      </c>
      <c r="E11" s="366">
        <v>1</v>
      </c>
      <c r="F11" s="366">
        <v>0</v>
      </c>
      <c r="G11" s="366">
        <v>11</v>
      </c>
      <c r="H11" s="366">
        <v>0</v>
      </c>
      <c r="I11" s="366">
        <v>3</v>
      </c>
      <c r="J11" s="47">
        <v>8</v>
      </c>
    </row>
    <row r="12" spans="1:13" ht="24" customHeight="1">
      <c r="A12" s="13" t="s">
        <v>503</v>
      </c>
      <c r="B12" s="366">
        <v>3</v>
      </c>
      <c r="C12" s="366">
        <v>0</v>
      </c>
      <c r="D12" s="366">
        <v>2</v>
      </c>
      <c r="E12" s="366">
        <v>1</v>
      </c>
      <c r="F12" s="366">
        <v>0</v>
      </c>
      <c r="G12" s="366">
        <v>13</v>
      </c>
      <c r="H12" s="366">
        <v>0</v>
      </c>
      <c r="I12" s="366">
        <v>3</v>
      </c>
      <c r="J12" s="47">
        <v>10</v>
      </c>
      <c r="M12" s="281"/>
    </row>
    <row r="13" spans="1:12" s="46" customFormat="1" ht="13.5" customHeight="1">
      <c r="A13" s="276"/>
      <c r="B13" s="102"/>
      <c r="C13" s="102"/>
      <c r="D13" s="102"/>
      <c r="E13" s="102"/>
      <c r="F13" s="102"/>
      <c r="G13" s="102"/>
      <c r="H13" s="102"/>
      <c r="I13" s="102"/>
      <c r="J13" s="35"/>
      <c r="K13" s="125"/>
      <c r="L13" s="125"/>
    </row>
    <row r="14" spans="1:12" s="3" customFormat="1" ht="21.75" customHeight="1">
      <c r="A14" s="6" t="s">
        <v>81</v>
      </c>
      <c r="B14" s="403">
        <f>SUM(C14:F14)</f>
        <v>0</v>
      </c>
      <c r="C14" s="403">
        <v>0</v>
      </c>
      <c r="D14" s="403">
        <v>0</v>
      </c>
      <c r="E14" s="404">
        <v>0</v>
      </c>
      <c r="F14" s="403">
        <v>0</v>
      </c>
      <c r="G14" s="403">
        <f>SUM(H14:J14)</f>
        <v>0</v>
      </c>
      <c r="H14" s="403">
        <v>0</v>
      </c>
      <c r="I14" s="403">
        <v>0</v>
      </c>
      <c r="J14" s="403">
        <v>0</v>
      </c>
      <c r="K14" s="113"/>
      <c r="L14" s="113"/>
    </row>
    <row r="15" spans="1:12" s="3" customFormat="1" ht="21.75" customHeight="1">
      <c r="A15" s="6" t="s">
        <v>82</v>
      </c>
      <c r="B15" s="403">
        <v>0</v>
      </c>
      <c r="C15" s="403">
        <v>0</v>
      </c>
      <c r="D15" s="403">
        <v>0</v>
      </c>
      <c r="E15" s="403">
        <v>0</v>
      </c>
      <c r="F15" s="404">
        <v>0</v>
      </c>
      <c r="G15" s="403">
        <f aca="true" t="shared" si="0" ref="G15:G26">SUM(H15:J15)</f>
        <v>1</v>
      </c>
      <c r="H15" s="403">
        <v>0</v>
      </c>
      <c r="I15" s="403">
        <v>0</v>
      </c>
      <c r="J15" s="403">
        <v>1</v>
      </c>
      <c r="K15" s="113"/>
      <c r="L15" s="113"/>
    </row>
    <row r="16" spans="1:12" s="3" customFormat="1" ht="21.75" customHeight="1">
      <c r="A16" s="6" t="s">
        <v>83</v>
      </c>
      <c r="B16" s="403">
        <f aca="true" t="shared" si="1" ref="B16:B26">SUM(C16:F16)</f>
        <v>0</v>
      </c>
      <c r="C16" s="403">
        <v>0</v>
      </c>
      <c r="D16" s="403">
        <v>0</v>
      </c>
      <c r="E16" s="403">
        <v>0</v>
      </c>
      <c r="F16" s="404">
        <v>0</v>
      </c>
      <c r="G16" s="403">
        <f t="shared" si="0"/>
        <v>0</v>
      </c>
      <c r="H16" s="403">
        <v>0</v>
      </c>
      <c r="I16" s="403">
        <v>0</v>
      </c>
      <c r="J16" s="403">
        <v>0</v>
      </c>
      <c r="K16" s="113"/>
      <c r="L16" s="113"/>
    </row>
    <row r="17" spans="1:12" s="3" customFormat="1" ht="21.75" customHeight="1">
      <c r="A17" s="6" t="s">
        <v>84</v>
      </c>
      <c r="B17" s="403">
        <f t="shared" si="1"/>
        <v>0</v>
      </c>
      <c r="C17" s="403">
        <v>0</v>
      </c>
      <c r="D17" s="403">
        <v>0</v>
      </c>
      <c r="E17" s="404">
        <v>0</v>
      </c>
      <c r="F17" s="404">
        <v>0</v>
      </c>
      <c r="G17" s="403">
        <f t="shared" si="0"/>
        <v>4</v>
      </c>
      <c r="H17" s="403">
        <v>0</v>
      </c>
      <c r="I17" s="403">
        <v>2</v>
      </c>
      <c r="J17" s="403">
        <v>2</v>
      </c>
      <c r="K17" s="113"/>
      <c r="L17" s="113"/>
    </row>
    <row r="18" spans="1:12" s="3" customFormat="1" ht="21.75" customHeight="1">
      <c r="A18" s="6" t="s">
        <v>85</v>
      </c>
      <c r="B18" s="403">
        <f t="shared" si="1"/>
        <v>2</v>
      </c>
      <c r="C18" s="403">
        <v>0</v>
      </c>
      <c r="D18" s="403">
        <v>2</v>
      </c>
      <c r="E18" s="404">
        <v>0</v>
      </c>
      <c r="F18" s="404">
        <v>0</v>
      </c>
      <c r="G18" s="403">
        <f t="shared" si="0"/>
        <v>1</v>
      </c>
      <c r="H18" s="403">
        <v>0</v>
      </c>
      <c r="I18" s="403">
        <v>0</v>
      </c>
      <c r="J18" s="403">
        <v>1</v>
      </c>
      <c r="K18" s="113"/>
      <c r="L18" s="113"/>
    </row>
    <row r="19" spans="1:12" s="3" customFormat="1" ht="21.75" customHeight="1">
      <c r="A19" s="6" t="s">
        <v>86</v>
      </c>
      <c r="B19" s="403">
        <f t="shared" si="1"/>
        <v>0</v>
      </c>
      <c r="C19" s="403">
        <v>0</v>
      </c>
      <c r="D19" s="403">
        <v>0</v>
      </c>
      <c r="E19" s="404">
        <v>0</v>
      </c>
      <c r="F19" s="404">
        <v>0</v>
      </c>
      <c r="G19" s="403">
        <f t="shared" si="0"/>
        <v>1</v>
      </c>
      <c r="H19" s="403">
        <v>0</v>
      </c>
      <c r="I19" s="403">
        <v>0</v>
      </c>
      <c r="J19" s="403">
        <v>1</v>
      </c>
      <c r="K19" s="113"/>
      <c r="L19" s="113"/>
    </row>
    <row r="20" spans="1:12" s="3" customFormat="1" ht="21.75" customHeight="1">
      <c r="A20" s="6" t="s">
        <v>87</v>
      </c>
      <c r="B20" s="403">
        <f t="shared" si="1"/>
        <v>0</v>
      </c>
      <c r="C20" s="403">
        <v>0</v>
      </c>
      <c r="D20" s="403">
        <v>0</v>
      </c>
      <c r="E20" s="404">
        <v>0</v>
      </c>
      <c r="F20" s="404">
        <v>0</v>
      </c>
      <c r="G20" s="403">
        <f t="shared" si="0"/>
        <v>3</v>
      </c>
      <c r="H20" s="403">
        <v>0</v>
      </c>
      <c r="I20" s="403">
        <v>0</v>
      </c>
      <c r="J20" s="403">
        <v>3</v>
      </c>
      <c r="K20" s="113"/>
      <c r="L20" s="113"/>
    </row>
    <row r="21" spans="1:12" s="3" customFormat="1" ht="21.75" customHeight="1">
      <c r="A21" s="6" t="s">
        <v>88</v>
      </c>
      <c r="B21" s="403">
        <f t="shared" si="1"/>
        <v>0</v>
      </c>
      <c r="C21" s="405">
        <v>0</v>
      </c>
      <c r="D21" s="405">
        <v>0</v>
      </c>
      <c r="E21" s="404">
        <v>0</v>
      </c>
      <c r="F21" s="404">
        <v>0</v>
      </c>
      <c r="G21" s="403">
        <f t="shared" si="0"/>
        <v>0</v>
      </c>
      <c r="H21" s="403">
        <v>0</v>
      </c>
      <c r="I21" s="403">
        <v>0</v>
      </c>
      <c r="J21" s="403">
        <v>0</v>
      </c>
      <c r="K21" s="114"/>
      <c r="L21" s="114"/>
    </row>
    <row r="22" spans="1:12" s="3" customFormat="1" ht="21.75" customHeight="1">
      <c r="A22" s="6" t="s">
        <v>89</v>
      </c>
      <c r="B22" s="403">
        <f t="shared" si="1"/>
        <v>1</v>
      </c>
      <c r="C22" s="403">
        <v>0</v>
      </c>
      <c r="D22" s="403">
        <v>0</v>
      </c>
      <c r="E22" s="404">
        <v>1</v>
      </c>
      <c r="F22" s="404">
        <v>0</v>
      </c>
      <c r="G22" s="403">
        <f t="shared" si="0"/>
        <v>1</v>
      </c>
      <c r="H22" s="403">
        <v>0</v>
      </c>
      <c r="I22" s="403">
        <v>0</v>
      </c>
      <c r="J22" s="403">
        <v>1</v>
      </c>
      <c r="K22" s="43"/>
      <c r="L22" s="43"/>
    </row>
    <row r="23" spans="1:12" s="3" customFormat="1" ht="21.75" customHeight="1">
      <c r="A23" s="6" t="s">
        <v>90</v>
      </c>
      <c r="B23" s="403">
        <f t="shared" si="1"/>
        <v>0</v>
      </c>
      <c r="C23" s="403">
        <v>0</v>
      </c>
      <c r="D23" s="405">
        <v>0</v>
      </c>
      <c r="E23" s="404">
        <v>0</v>
      </c>
      <c r="F23" s="403">
        <v>0</v>
      </c>
      <c r="G23" s="403">
        <f t="shared" si="0"/>
        <v>0</v>
      </c>
      <c r="H23" s="403">
        <v>0</v>
      </c>
      <c r="I23" s="403">
        <v>0</v>
      </c>
      <c r="J23" s="403">
        <v>0</v>
      </c>
      <c r="K23" s="44"/>
      <c r="L23" s="44"/>
    </row>
    <row r="24" spans="1:12" s="3" customFormat="1" ht="21.75" customHeight="1">
      <c r="A24" s="6" t="s">
        <v>91</v>
      </c>
      <c r="B24" s="403">
        <f t="shared" si="1"/>
        <v>0</v>
      </c>
      <c r="C24" s="403">
        <v>0</v>
      </c>
      <c r="D24" s="405">
        <v>0</v>
      </c>
      <c r="E24" s="404">
        <v>0</v>
      </c>
      <c r="F24" s="404">
        <v>0</v>
      </c>
      <c r="G24" s="403">
        <f t="shared" si="0"/>
        <v>0</v>
      </c>
      <c r="H24" s="403">
        <v>0</v>
      </c>
      <c r="I24" s="403">
        <v>0</v>
      </c>
      <c r="J24" s="403">
        <v>0</v>
      </c>
      <c r="K24" s="44"/>
      <c r="L24" s="44"/>
    </row>
    <row r="25" spans="1:12" s="3" customFormat="1" ht="21.75" customHeight="1">
      <c r="A25" s="6" t="s">
        <v>92</v>
      </c>
      <c r="B25" s="403">
        <f t="shared" si="1"/>
        <v>0</v>
      </c>
      <c r="C25" s="403">
        <v>0</v>
      </c>
      <c r="D25" s="405">
        <v>0</v>
      </c>
      <c r="E25" s="404">
        <v>0</v>
      </c>
      <c r="F25" s="404">
        <v>0</v>
      </c>
      <c r="G25" s="403">
        <f t="shared" si="0"/>
        <v>1</v>
      </c>
      <c r="H25" s="403">
        <v>0</v>
      </c>
      <c r="I25" s="404">
        <v>1</v>
      </c>
      <c r="J25" s="403">
        <v>0</v>
      </c>
      <c r="K25" s="44"/>
      <c r="L25" s="44"/>
    </row>
    <row r="26" spans="1:12" s="3" customFormat="1" ht="21.75" customHeight="1">
      <c r="A26" s="140" t="s">
        <v>93</v>
      </c>
      <c r="B26" s="406">
        <f t="shared" si="1"/>
        <v>0</v>
      </c>
      <c r="C26" s="406">
        <v>0</v>
      </c>
      <c r="D26" s="406">
        <v>0</v>
      </c>
      <c r="E26" s="407">
        <v>0</v>
      </c>
      <c r="F26" s="407">
        <v>0</v>
      </c>
      <c r="G26" s="406">
        <f t="shared" si="0"/>
        <v>1</v>
      </c>
      <c r="H26" s="406">
        <v>0</v>
      </c>
      <c r="I26" s="406">
        <v>0</v>
      </c>
      <c r="J26" s="406">
        <v>1</v>
      </c>
      <c r="K26" s="44"/>
      <c r="L26" s="44"/>
    </row>
    <row r="27" spans="1:3" s="124" customFormat="1" ht="18.75" customHeight="1">
      <c r="A27" s="511" t="s">
        <v>161</v>
      </c>
      <c r="B27" s="511"/>
      <c r="C27" s="511"/>
    </row>
  </sheetData>
  <sheetProtection/>
  <mergeCells count="5">
    <mergeCell ref="A27:C27"/>
    <mergeCell ref="A2:E2"/>
    <mergeCell ref="A5:A6"/>
    <mergeCell ref="B5:F5"/>
    <mergeCell ref="G5:J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R9" sqref="R9"/>
    </sheetView>
  </sheetViews>
  <sheetFormatPr defaultColWidth="8.88671875" defaultRowHeight="13.5"/>
  <cols>
    <col min="1" max="1" width="8.6640625" style="22" customWidth="1"/>
    <col min="2" max="2" width="8.10546875" style="22" customWidth="1"/>
    <col min="3" max="3" width="7.77734375" style="22" customWidth="1"/>
    <col min="4" max="4" width="7.4453125" style="22" customWidth="1"/>
    <col min="5" max="7" width="7.77734375" style="22" customWidth="1"/>
    <col min="8" max="8" width="7.88671875" style="22" customWidth="1"/>
    <col min="9" max="9" width="7.77734375" style="22" customWidth="1"/>
    <col min="10" max="10" width="7.6640625" style="22" customWidth="1"/>
    <col min="11" max="11" width="7.77734375" style="22" customWidth="1"/>
    <col min="12" max="13" width="8.4453125" style="22" customWidth="1"/>
    <col min="14" max="15" width="7.77734375" style="22" customWidth="1"/>
    <col min="16" max="19" width="6.99609375" style="22" customWidth="1"/>
    <col min="20" max="25" width="7.77734375" style="22" customWidth="1"/>
    <col min="26" max="26" width="8.21484375" style="22" customWidth="1"/>
    <col min="27" max="27" width="9.99609375" style="22" customWidth="1"/>
    <col min="28" max="28" width="7.4453125" style="22" customWidth="1"/>
    <col min="29" max="29" width="7.6640625" style="22" customWidth="1"/>
    <col min="30" max="30" width="7.3359375" style="22" customWidth="1"/>
    <col min="31" max="31" width="7.77734375" style="22" customWidth="1"/>
    <col min="32" max="16384" width="8.88671875" style="22" customWidth="1"/>
  </cols>
  <sheetData>
    <row r="1" ht="15.75" customHeight="1"/>
    <row r="2" spans="1:13" s="51" customFormat="1" ht="21.75" customHeight="1">
      <c r="A2" s="631" t="s">
        <v>469</v>
      </c>
      <c r="B2" s="631"/>
      <c r="C2" s="631"/>
      <c r="D2" s="631"/>
      <c r="E2" s="631"/>
      <c r="F2" s="632"/>
      <c r="G2" s="632"/>
      <c r="H2" s="632"/>
      <c r="I2" s="50"/>
      <c r="J2" s="50"/>
      <c r="K2" s="50"/>
      <c r="L2" s="50"/>
      <c r="M2" s="50"/>
    </row>
    <row r="3" spans="1:13" ht="14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1.75" customHeight="1">
      <c r="A4" s="2" t="s">
        <v>101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5" ht="27" customHeight="1">
      <c r="A5" s="639" t="s">
        <v>95</v>
      </c>
      <c r="B5" s="635" t="s">
        <v>105</v>
      </c>
      <c r="C5" s="636"/>
      <c r="D5" s="637" t="s">
        <v>156</v>
      </c>
      <c r="E5" s="638"/>
      <c r="F5" s="637" t="s">
        <v>155</v>
      </c>
      <c r="G5" s="638"/>
      <c r="H5" s="637" t="s">
        <v>157</v>
      </c>
      <c r="I5" s="638"/>
      <c r="J5" s="633" t="s">
        <v>158</v>
      </c>
      <c r="K5" s="634"/>
      <c r="L5" s="633" t="s">
        <v>159</v>
      </c>
      <c r="M5" s="634"/>
      <c r="N5" s="633" t="s">
        <v>160</v>
      </c>
      <c r="O5" s="634"/>
    </row>
    <row r="6" spans="1:15" ht="27" customHeight="1">
      <c r="A6" s="639"/>
      <c r="B6" s="4" t="s">
        <v>106</v>
      </c>
      <c r="C6" s="4" t="s">
        <v>107</v>
      </c>
      <c r="D6" s="4" t="s">
        <v>106</v>
      </c>
      <c r="E6" s="4" t="s">
        <v>107</v>
      </c>
      <c r="F6" s="4" t="s">
        <v>106</v>
      </c>
      <c r="G6" s="5" t="s">
        <v>107</v>
      </c>
      <c r="H6" s="4" t="s">
        <v>106</v>
      </c>
      <c r="I6" s="5" t="s">
        <v>107</v>
      </c>
      <c r="J6" s="4" t="s">
        <v>106</v>
      </c>
      <c r="K6" s="5" t="s">
        <v>107</v>
      </c>
      <c r="L6" s="4" t="s">
        <v>106</v>
      </c>
      <c r="M6" s="5" t="s">
        <v>107</v>
      </c>
      <c r="N6" s="4" t="s">
        <v>106</v>
      </c>
      <c r="O6" s="5" t="s">
        <v>107</v>
      </c>
    </row>
    <row r="7" spans="1:15" ht="27" customHeight="1">
      <c r="A7" s="6" t="s">
        <v>125</v>
      </c>
      <c r="B7" s="38">
        <v>6</v>
      </c>
      <c r="C7" s="38">
        <v>58</v>
      </c>
      <c r="D7" s="38">
        <v>1</v>
      </c>
      <c r="E7" s="38">
        <v>8</v>
      </c>
      <c r="F7" s="38">
        <v>0</v>
      </c>
      <c r="G7" s="38">
        <v>0</v>
      </c>
      <c r="H7" s="38">
        <v>0</v>
      </c>
      <c r="I7" s="38">
        <v>0</v>
      </c>
      <c r="J7" s="38">
        <v>25</v>
      </c>
      <c r="K7" s="38">
        <v>53</v>
      </c>
      <c r="L7" s="38">
        <v>6</v>
      </c>
      <c r="M7" s="37">
        <v>11</v>
      </c>
      <c r="N7" s="38">
        <v>0</v>
      </c>
      <c r="O7" s="37">
        <v>0</v>
      </c>
    </row>
    <row r="8" spans="1:15" ht="27" customHeight="1">
      <c r="A8" s="6" t="s">
        <v>152</v>
      </c>
      <c r="B8" s="38">
        <v>6</v>
      </c>
      <c r="C8" s="38">
        <v>39</v>
      </c>
      <c r="D8" s="38">
        <v>3</v>
      </c>
      <c r="E8" s="38">
        <v>16</v>
      </c>
      <c r="F8" s="38">
        <v>2</v>
      </c>
      <c r="G8" s="38">
        <v>8</v>
      </c>
      <c r="H8" s="38">
        <v>0</v>
      </c>
      <c r="I8" s="38">
        <v>0</v>
      </c>
      <c r="J8" s="38">
        <v>24</v>
      </c>
      <c r="K8" s="38">
        <v>50</v>
      </c>
      <c r="L8" s="38">
        <v>5</v>
      </c>
      <c r="M8" s="37">
        <v>20</v>
      </c>
      <c r="N8" s="38">
        <v>0</v>
      </c>
      <c r="O8" s="37">
        <v>0</v>
      </c>
    </row>
    <row r="9" spans="1:15" ht="27" customHeight="1">
      <c r="A9" s="6" t="s">
        <v>164</v>
      </c>
      <c r="B9" s="38">
        <v>6</v>
      </c>
      <c r="C9" s="38">
        <v>24</v>
      </c>
      <c r="D9" s="38">
        <v>3</v>
      </c>
      <c r="E9" s="38">
        <v>14</v>
      </c>
      <c r="F9" s="38">
        <v>4</v>
      </c>
      <c r="G9" s="38">
        <v>4</v>
      </c>
      <c r="H9" s="38">
        <v>0</v>
      </c>
      <c r="I9" s="38">
        <v>0</v>
      </c>
      <c r="J9" s="38">
        <v>21</v>
      </c>
      <c r="K9" s="38">
        <v>52</v>
      </c>
      <c r="L9" s="38">
        <v>4</v>
      </c>
      <c r="M9" s="37">
        <v>12</v>
      </c>
      <c r="N9" s="38">
        <v>0</v>
      </c>
      <c r="O9" s="37">
        <v>0</v>
      </c>
    </row>
    <row r="10" spans="1:15" ht="27" customHeight="1">
      <c r="A10" s="6" t="s">
        <v>290</v>
      </c>
      <c r="B10" s="38">
        <v>5</v>
      </c>
      <c r="C10" s="38">
        <v>8</v>
      </c>
      <c r="D10" s="38">
        <v>4</v>
      </c>
      <c r="E10" s="38">
        <v>16</v>
      </c>
      <c r="F10" s="38">
        <v>3</v>
      </c>
      <c r="G10" s="38">
        <v>4</v>
      </c>
      <c r="H10" s="38">
        <v>1</v>
      </c>
      <c r="I10" s="38">
        <v>1</v>
      </c>
      <c r="J10" s="38">
        <v>19</v>
      </c>
      <c r="K10" s="38">
        <v>60</v>
      </c>
      <c r="L10" s="38">
        <v>6</v>
      </c>
      <c r="M10" s="37">
        <v>18</v>
      </c>
      <c r="N10" s="38"/>
      <c r="O10" s="37"/>
    </row>
    <row r="11" spans="1:15" ht="27" customHeight="1">
      <c r="A11" s="6" t="s">
        <v>501</v>
      </c>
      <c r="B11" s="38">
        <v>8</v>
      </c>
      <c r="C11" s="38">
        <v>38</v>
      </c>
      <c r="D11" s="38">
        <v>4</v>
      </c>
      <c r="E11" s="38">
        <v>45</v>
      </c>
      <c r="F11" s="38">
        <v>4</v>
      </c>
      <c r="G11" s="38">
        <v>6</v>
      </c>
      <c r="H11" s="38">
        <v>1</v>
      </c>
      <c r="I11" s="38">
        <v>1</v>
      </c>
      <c r="J11" s="38">
        <v>17</v>
      </c>
      <c r="K11" s="38">
        <v>43</v>
      </c>
      <c r="L11" s="38">
        <v>9</v>
      </c>
      <c r="M11" s="37">
        <v>34</v>
      </c>
      <c r="N11" s="38">
        <v>0</v>
      </c>
      <c r="O11" s="37">
        <v>0</v>
      </c>
    </row>
    <row r="12" spans="1:15" ht="27" customHeight="1">
      <c r="A12" s="140" t="s">
        <v>503</v>
      </c>
      <c r="B12" s="182">
        <v>11</v>
      </c>
      <c r="C12" s="182">
        <v>18</v>
      </c>
      <c r="D12" s="182">
        <v>5</v>
      </c>
      <c r="E12" s="182">
        <v>29</v>
      </c>
      <c r="F12" s="182">
        <v>5</v>
      </c>
      <c r="G12" s="182">
        <v>6</v>
      </c>
      <c r="H12" s="182">
        <v>4</v>
      </c>
      <c r="I12" s="182">
        <v>13</v>
      </c>
      <c r="J12" s="182">
        <v>17</v>
      </c>
      <c r="K12" s="182">
        <v>43</v>
      </c>
      <c r="L12" s="182">
        <v>10</v>
      </c>
      <c r="M12" s="146">
        <v>35</v>
      </c>
      <c r="N12" s="182">
        <v>0</v>
      </c>
      <c r="O12" s="146">
        <v>0</v>
      </c>
    </row>
    <row r="13" spans="1:5" ht="24" customHeight="1">
      <c r="A13" s="45" t="s">
        <v>181</v>
      </c>
      <c r="B13" s="45"/>
      <c r="C13" s="45"/>
      <c r="D13" s="19"/>
      <c r="E13" s="19"/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</sheetData>
  <sheetProtection/>
  <mergeCells count="9">
    <mergeCell ref="A2:H2"/>
    <mergeCell ref="N5:O5"/>
    <mergeCell ref="L5:M5"/>
    <mergeCell ref="J5:K5"/>
    <mergeCell ref="B5:C5"/>
    <mergeCell ref="D5:E5"/>
    <mergeCell ref="A5:A6"/>
    <mergeCell ref="F5:G5"/>
    <mergeCell ref="H5:I5"/>
  </mergeCells>
  <printOptions/>
  <pageMargins left="0.1968503937007874" right="0.2362204724409449" top="0.4330708661417323" bottom="0.4724409448818898" header="0.2755905511811024" footer="0.2755905511811024"/>
  <pageSetup horizontalDpi="300" verticalDpi="300" orientation="landscape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70" zoomScaleNormal="70" zoomScalePageLayoutView="0" workbookViewId="0" topLeftCell="A1">
      <selection activeCell="B36" activeCellId="6" sqref="B16:B18 B21 B24 B27 B30 B33:B34 B36:B37"/>
    </sheetView>
  </sheetViews>
  <sheetFormatPr defaultColWidth="8.88671875" defaultRowHeight="13.5"/>
  <cols>
    <col min="1" max="1" width="15.21484375" style="7" customWidth="1"/>
    <col min="2" max="2" width="5.77734375" style="7" customWidth="1"/>
    <col min="3" max="3" width="5.88671875" style="7" customWidth="1"/>
    <col min="4" max="4" width="8.10546875" style="7" customWidth="1"/>
    <col min="5" max="5" width="8.4453125" style="7" customWidth="1"/>
    <col min="6" max="6" width="9.88671875" style="7" bestFit="1" customWidth="1"/>
    <col min="7" max="9" width="9.4453125" style="7" bestFit="1" customWidth="1"/>
    <col min="10" max="10" width="8.4453125" style="7" bestFit="1" customWidth="1"/>
    <col min="11" max="12" width="7.77734375" style="7" customWidth="1"/>
    <col min="13" max="13" width="8.99609375" style="7" bestFit="1" customWidth="1"/>
    <col min="14" max="16" width="8.88671875" style="7" customWidth="1"/>
    <col min="17" max="17" width="7.4453125" style="7" customWidth="1"/>
    <col min="18" max="16384" width="8.88671875" style="7" customWidth="1"/>
  </cols>
  <sheetData>
    <row r="1" spans="1:13" s="1" customFormat="1" ht="20.25">
      <c r="A1" s="468" t="s">
        <v>482</v>
      </c>
      <c r="B1" s="468"/>
      <c r="C1" s="468"/>
      <c r="D1" s="468"/>
      <c r="E1" s="468"/>
      <c r="F1" s="468"/>
      <c r="G1" s="291"/>
      <c r="H1" s="291"/>
      <c r="I1" s="290"/>
      <c r="J1" s="290"/>
      <c r="K1" s="290"/>
      <c r="L1" s="290"/>
      <c r="M1" s="291"/>
    </row>
    <row r="2" spans="1:15" s="1" customFormat="1" ht="14.25">
      <c r="A2" s="292"/>
      <c r="B2" s="291"/>
      <c r="C2" s="291"/>
      <c r="D2" s="292"/>
      <c r="E2" s="292"/>
      <c r="F2" s="291"/>
      <c r="G2" s="291"/>
      <c r="H2" s="291"/>
      <c r="I2" s="290"/>
      <c r="J2" s="290"/>
      <c r="K2" s="290"/>
      <c r="L2" s="290"/>
      <c r="M2" s="291"/>
      <c r="N2" s="291"/>
      <c r="O2" s="291"/>
    </row>
    <row r="3" spans="1:15" s="1" customFormat="1" ht="15.75" customHeight="1">
      <c r="A3" s="52" t="s">
        <v>483</v>
      </c>
      <c r="B3" s="52"/>
      <c r="C3" s="52"/>
      <c r="D3" s="52"/>
      <c r="E3" s="292"/>
      <c r="F3" s="291"/>
      <c r="G3" s="291"/>
      <c r="H3" s="291"/>
      <c r="I3" s="290"/>
      <c r="J3" s="290"/>
      <c r="K3" s="290"/>
      <c r="L3" s="290"/>
      <c r="M3" s="291"/>
      <c r="N3" s="291"/>
      <c r="O3" s="291"/>
    </row>
    <row r="4" spans="1:15" s="1" customFormat="1" ht="15.75" customHeight="1">
      <c r="A4" s="52"/>
      <c r="B4" s="52"/>
      <c r="C4" s="52"/>
      <c r="D4" s="52"/>
      <c r="E4" s="292"/>
      <c r="F4" s="291"/>
      <c r="G4" s="291"/>
      <c r="H4" s="291"/>
      <c r="I4" s="290"/>
      <c r="J4" s="290"/>
      <c r="K4" s="290"/>
      <c r="L4" s="290"/>
      <c r="M4" s="291"/>
      <c r="N4" s="291"/>
      <c r="O4" s="291"/>
    </row>
    <row r="5" spans="1:15" s="1" customFormat="1" ht="14.25">
      <c r="A5" s="1" t="s">
        <v>57</v>
      </c>
      <c r="E5" s="293"/>
      <c r="F5" s="294"/>
      <c r="G5" s="294"/>
      <c r="H5" s="294"/>
      <c r="I5" s="295"/>
      <c r="J5" s="290"/>
      <c r="K5" s="290"/>
      <c r="L5" s="290"/>
      <c r="M5" s="291"/>
      <c r="N5" s="291"/>
      <c r="O5" s="291"/>
    </row>
    <row r="6" spans="1:19" s="1" customFormat="1" ht="14.25" customHeight="1">
      <c r="A6" s="471" t="s">
        <v>94</v>
      </c>
      <c r="B6" s="460" t="s">
        <v>79</v>
      </c>
      <c r="C6" s="462"/>
      <c r="D6" s="465" t="s">
        <v>480</v>
      </c>
      <c r="E6" s="471"/>
      <c r="F6" s="477" t="s">
        <v>58</v>
      </c>
      <c r="G6" s="460" t="s">
        <v>479</v>
      </c>
      <c r="H6" s="461"/>
      <c r="I6" s="461"/>
      <c r="J6" s="460" t="s">
        <v>484</v>
      </c>
      <c r="K6" s="461"/>
      <c r="L6" s="461"/>
      <c r="M6" s="461"/>
      <c r="N6" s="461"/>
      <c r="O6" s="461"/>
      <c r="P6" s="462"/>
      <c r="Q6" s="465" t="s">
        <v>481</v>
      </c>
      <c r="R6" s="291"/>
      <c r="S6" s="291"/>
    </row>
    <row r="7" spans="1:19" s="1" customFormat="1" ht="16.5">
      <c r="A7" s="472"/>
      <c r="B7" s="474"/>
      <c r="C7" s="475"/>
      <c r="D7" s="466"/>
      <c r="E7" s="472"/>
      <c r="F7" s="477"/>
      <c r="G7" s="463"/>
      <c r="H7" s="464"/>
      <c r="I7" s="464"/>
      <c r="J7" s="288"/>
      <c r="K7" s="460" t="s">
        <v>485</v>
      </c>
      <c r="L7" s="461"/>
      <c r="M7" s="462"/>
      <c r="N7" s="469" t="s">
        <v>493</v>
      </c>
      <c r="O7" s="470"/>
      <c r="P7" s="470"/>
      <c r="Q7" s="466"/>
      <c r="R7" s="291"/>
      <c r="S7" s="291"/>
    </row>
    <row r="8" spans="1:19" s="1" customFormat="1" ht="24" customHeight="1">
      <c r="A8" s="473"/>
      <c r="B8" s="463"/>
      <c r="C8" s="476"/>
      <c r="D8" s="467"/>
      <c r="E8" s="473"/>
      <c r="F8" s="467"/>
      <c r="G8" s="5"/>
      <c r="H8" s="140" t="s">
        <v>228</v>
      </c>
      <c r="I8" s="274" t="s">
        <v>59</v>
      </c>
      <c r="J8" s="289"/>
      <c r="K8" s="274"/>
      <c r="L8" s="4" t="s">
        <v>2</v>
      </c>
      <c r="M8" s="4" t="s">
        <v>3</v>
      </c>
      <c r="N8" s="274"/>
      <c r="O8" s="4" t="s">
        <v>2</v>
      </c>
      <c r="P8" s="5" t="s">
        <v>3</v>
      </c>
      <c r="Q8" s="467"/>
      <c r="R8" s="291"/>
      <c r="S8" s="291"/>
    </row>
    <row r="9" spans="1:17" s="1" customFormat="1" ht="23.25" customHeight="1">
      <c r="A9" s="6" t="s">
        <v>152</v>
      </c>
      <c r="B9" s="36">
        <v>60</v>
      </c>
      <c r="C9" s="36">
        <v>0</v>
      </c>
      <c r="D9" s="36">
        <v>1037</v>
      </c>
      <c r="E9" s="36"/>
      <c r="F9" s="36">
        <v>921</v>
      </c>
      <c r="G9" s="36">
        <v>44951</v>
      </c>
      <c r="H9" s="36">
        <v>24971</v>
      </c>
      <c r="I9" s="419">
        <v>19980</v>
      </c>
      <c r="J9" s="36">
        <v>2534</v>
      </c>
      <c r="K9" s="36">
        <v>2192</v>
      </c>
      <c r="L9" s="36">
        <v>1165</v>
      </c>
      <c r="M9" s="36">
        <v>1027</v>
      </c>
      <c r="N9" s="36">
        <v>341</v>
      </c>
      <c r="O9" s="36">
        <v>183</v>
      </c>
      <c r="P9" s="36">
        <v>158</v>
      </c>
      <c r="Q9" s="437">
        <v>20.50684306569343</v>
      </c>
    </row>
    <row r="10" spans="1:17" s="1" customFormat="1" ht="23.25" customHeight="1">
      <c r="A10" s="6" t="s">
        <v>164</v>
      </c>
      <c r="B10" s="36">
        <v>59</v>
      </c>
      <c r="C10" s="36">
        <v>0</v>
      </c>
      <c r="D10" s="36">
        <v>1045</v>
      </c>
      <c r="E10" s="36"/>
      <c r="F10" s="36">
        <v>908</v>
      </c>
      <c r="G10" s="36">
        <v>43293</v>
      </c>
      <c r="H10" s="36">
        <v>23900</v>
      </c>
      <c r="I10" s="37">
        <v>19393</v>
      </c>
      <c r="J10" s="36">
        <v>2617</v>
      </c>
      <c r="K10" s="36">
        <v>2271</v>
      </c>
      <c r="L10" s="36">
        <v>1170</v>
      </c>
      <c r="M10" s="36">
        <v>1101</v>
      </c>
      <c r="N10" s="36">
        <v>346</v>
      </c>
      <c r="O10" s="36">
        <v>203</v>
      </c>
      <c r="P10" s="36">
        <v>143</v>
      </c>
      <c r="Q10" s="437">
        <v>19.06340819022457</v>
      </c>
    </row>
    <row r="11" spans="1:17" s="1" customFormat="1" ht="23.25" customHeight="1">
      <c r="A11" s="6" t="s">
        <v>186</v>
      </c>
      <c r="B11" s="36">
        <v>60</v>
      </c>
      <c r="C11" s="36">
        <v>0</v>
      </c>
      <c r="D11" s="36">
        <v>1036</v>
      </c>
      <c r="E11" s="36"/>
      <c r="F11" s="36">
        <v>896</v>
      </c>
      <c r="G11" s="36">
        <v>41678</v>
      </c>
      <c r="H11" s="36">
        <v>22785</v>
      </c>
      <c r="I11" s="37">
        <v>18893</v>
      </c>
      <c r="J11" s="36">
        <v>2594</v>
      </c>
      <c r="K11" s="36">
        <v>2274</v>
      </c>
      <c r="L11" s="36">
        <v>1146</v>
      </c>
      <c r="M11" s="36">
        <v>1128</v>
      </c>
      <c r="N11" s="36">
        <v>339</v>
      </c>
      <c r="O11" s="36">
        <v>190</v>
      </c>
      <c r="P11" s="36">
        <v>149</v>
      </c>
      <c r="Q11" s="438">
        <v>18.328056288478454</v>
      </c>
    </row>
    <row r="12" spans="1:17" s="1" customFormat="1" ht="23.25" customHeight="1">
      <c r="A12" s="6" t="s">
        <v>264</v>
      </c>
      <c r="B12" s="420">
        <v>62</v>
      </c>
      <c r="C12" s="37">
        <v>0</v>
      </c>
      <c r="D12" s="37">
        <v>1020</v>
      </c>
      <c r="E12" s="37"/>
      <c r="F12" s="37">
        <v>875</v>
      </c>
      <c r="G12" s="37">
        <v>40235</v>
      </c>
      <c r="H12" s="37">
        <v>21928</v>
      </c>
      <c r="I12" s="37">
        <v>18307</v>
      </c>
      <c r="J12" s="36">
        <v>2590</v>
      </c>
      <c r="K12" s="36">
        <v>2290</v>
      </c>
      <c r="L12" s="36">
        <v>1169</v>
      </c>
      <c r="M12" s="36">
        <v>1121</v>
      </c>
      <c r="N12" s="36">
        <v>300</v>
      </c>
      <c r="O12" s="36">
        <v>170</v>
      </c>
      <c r="P12" s="36">
        <v>130</v>
      </c>
      <c r="Q12" s="437">
        <v>18</v>
      </c>
    </row>
    <row r="13" spans="1:17" s="1" customFormat="1" ht="23.25" customHeight="1">
      <c r="A13" s="6" t="s">
        <v>478</v>
      </c>
      <c r="B13" s="420">
        <v>61</v>
      </c>
      <c r="C13" s="37">
        <v>0</v>
      </c>
      <c r="D13" s="37">
        <v>1015</v>
      </c>
      <c r="E13" s="37"/>
      <c r="F13" s="37">
        <v>872</v>
      </c>
      <c r="G13" s="37">
        <v>38550</v>
      </c>
      <c r="H13" s="37">
        <v>20881</v>
      </c>
      <c r="I13" s="37">
        <v>17669</v>
      </c>
      <c r="J13" s="36">
        <v>2568</v>
      </c>
      <c r="K13" s="36">
        <v>2260</v>
      </c>
      <c r="L13" s="36">
        <v>1145</v>
      </c>
      <c r="M13" s="36">
        <v>1115</v>
      </c>
      <c r="N13" s="36">
        <v>308</v>
      </c>
      <c r="O13" s="36">
        <v>192</v>
      </c>
      <c r="P13" s="36">
        <v>116</v>
      </c>
      <c r="Q13" s="437">
        <v>17.057522123893804</v>
      </c>
    </row>
    <row r="14" spans="1:17" s="1" customFormat="1" ht="23.25" customHeight="1">
      <c r="A14" s="6" t="s">
        <v>512</v>
      </c>
      <c r="B14" s="420">
        <f>B16+B17+B18+B21+B24+B27+B30+B33+B34+B35+B36+B37</f>
        <v>64</v>
      </c>
      <c r="C14" s="37">
        <v>0</v>
      </c>
      <c r="D14" s="37">
        <f>D16+D17+D18+D21+D24+D27+D30+D33+D34+D35+D36+D37</f>
        <v>1014</v>
      </c>
      <c r="E14" s="37"/>
      <c r="F14" s="37">
        <f>F16+F17+F18+F21+F24+F27+F30+F37</f>
        <v>934</v>
      </c>
      <c r="G14" s="37">
        <f aca="true" t="shared" si="0" ref="G14:P14">G16+G17+G18+G21+G24+G27+G30+G33+G34+G35+G36+G37</f>
        <v>37008</v>
      </c>
      <c r="H14" s="37">
        <f t="shared" si="0"/>
        <v>20064</v>
      </c>
      <c r="I14" s="37">
        <f t="shared" si="0"/>
        <v>16944</v>
      </c>
      <c r="J14" s="37">
        <f t="shared" si="0"/>
        <v>2599</v>
      </c>
      <c r="K14" s="37">
        <f t="shared" si="0"/>
        <v>2280</v>
      </c>
      <c r="L14" s="37">
        <f t="shared" si="0"/>
        <v>1119</v>
      </c>
      <c r="M14" s="37">
        <f t="shared" si="0"/>
        <v>1161</v>
      </c>
      <c r="N14" s="37">
        <f t="shared" si="0"/>
        <v>319</v>
      </c>
      <c r="O14" s="37">
        <f t="shared" si="0"/>
        <v>181</v>
      </c>
      <c r="P14" s="37">
        <f t="shared" si="0"/>
        <v>138</v>
      </c>
      <c r="Q14" s="437">
        <v>17.62294288480155</v>
      </c>
    </row>
    <row r="15" spans="1:17" s="1" customFormat="1" ht="12" customHeight="1">
      <c r="A15" s="6"/>
      <c r="B15" s="420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439"/>
    </row>
    <row r="16" spans="1:17" s="9" customFormat="1" ht="16.5" customHeight="1">
      <c r="A16" s="6" t="s">
        <v>238</v>
      </c>
      <c r="B16" s="455">
        <f>'2.유치원'!B12</f>
        <v>19</v>
      </c>
      <c r="C16" s="426"/>
      <c r="D16" s="427">
        <f>'2.유치원'!C12</f>
        <v>89</v>
      </c>
      <c r="E16" s="426"/>
      <c r="F16" s="427">
        <f>'2.유치원'!S12</f>
        <v>76</v>
      </c>
      <c r="G16" s="458">
        <f>'2.유치원'!D12</f>
        <v>1601</v>
      </c>
      <c r="H16" s="427">
        <f>'2.유치원'!E12</f>
        <v>844</v>
      </c>
      <c r="I16" s="427">
        <f>'2.유치원'!F12</f>
        <v>757</v>
      </c>
      <c r="J16" s="427">
        <f>K16+N16</f>
        <v>162</v>
      </c>
      <c r="K16" s="427">
        <f>'2.유치원'!G12</f>
        <v>134</v>
      </c>
      <c r="L16" s="427">
        <f>K16-M16</f>
        <v>3</v>
      </c>
      <c r="M16" s="427">
        <f>'2.유치원'!I12</f>
        <v>131</v>
      </c>
      <c r="N16" s="427">
        <f>'2.유치원'!J12</f>
        <v>28</v>
      </c>
      <c r="O16" s="427">
        <f>N16-P16</f>
        <v>3</v>
      </c>
      <c r="P16" s="427">
        <f>'2.유치원'!L12</f>
        <v>25</v>
      </c>
      <c r="Q16" s="434">
        <f aca="true" t="shared" si="1" ref="Q16:Q21">G16/K16</f>
        <v>11.947761194029852</v>
      </c>
    </row>
    <row r="17" spans="1:17" s="9" customFormat="1" ht="16.5" customHeight="1">
      <c r="A17" s="6" t="s">
        <v>239</v>
      </c>
      <c r="B17" s="455">
        <f>'3.초등학교'!B12</f>
        <v>11</v>
      </c>
      <c r="C17" s="426"/>
      <c r="D17" s="427">
        <f>'3.초등학교'!C12</f>
        <v>268</v>
      </c>
      <c r="E17" s="426"/>
      <c r="F17" s="427">
        <f>'3.초등학교'!Q12</f>
        <v>277</v>
      </c>
      <c r="G17" s="458">
        <f>'3.초등학교'!D12</f>
        <v>5392</v>
      </c>
      <c r="H17" s="427">
        <f>'3.초등학교'!E12</f>
        <v>2866</v>
      </c>
      <c r="I17" s="427">
        <f>'3.초등학교'!F12</f>
        <v>2526</v>
      </c>
      <c r="J17" s="427">
        <f aca="true" t="shared" si="2" ref="J17:J37">K17+N17</f>
        <v>461</v>
      </c>
      <c r="K17" s="427">
        <f>'3.초등학교'!G12</f>
        <v>414</v>
      </c>
      <c r="L17" s="427">
        <f>K17-M17</f>
        <v>67</v>
      </c>
      <c r="M17" s="427">
        <f>'3.초등학교'!I12</f>
        <v>347</v>
      </c>
      <c r="N17" s="427">
        <f>'3.초등학교'!J12</f>
        <v>47</v>
      </c>
      <c r="O17" s="427">
        <f>N17-P17</f>
        <v>10</v>
      </c>
      <c r="P17" s="427">
        <f>'3.초등학교'!L12</f>
        <v>37</v>
      </c>
      <c r="Q17" s="434">
        <f t="shared" si="1"/>
        <v>13.02415458937198</v>
      </c>
    </row>
    <row r="18" spans="1:20" s="9" customFormat="1" ht="16.5" customHeight="1">
      <c r="A18" s="6" t="s">
        <v>240</v>
      </c>
      <c r="B18" s="455">
        <f>SUM(B19:B20)</f>
        <v>8</v>
      </c>
      <c r="C18" s="427"/>
      <c r="D18" s="427">
        <f aca="true" t="shared" si="3" ref="D18:L18">SUM(D19:D20)</f>
        <v>131</v>
      </c>
      <c r="E18" s="427"/>
      <c r="F18" s="427">
        <f t="shared" si="3"/>
        <v>132</v>
      </c>
      <c r="G18" s="458">
        <f t="shared" si="3"/>
        <v>3465</v>
      </c>
      <c r="H18" s="427">
        <f t="shared" si="3"/>
        <v>1875</v>
      </c>
      <c r="I18" s="427">
        <f t="shared" si="3"/>
        <v>1590</v>
      </c>
      <c r="J18" s="427">
        <f t="shared" si="2"/>
        <v>299</v>
      </c>
      <c r="K18" s="427">
        <f t="shared" si="3"/>
        <v>270</v>
      </c>
      <c r="L18" s="427">
        <f t="shared" si="3"/>
        <v>98</v>
      </c>
      <c r="M18" s="427">
        <f>SUM(M19:M20)</f>
        <v>172</v>
      </c>
      <c r="N18" s="427">
        <f>SUM(N19:N20)</f>
        <v>29</v>
      </c>
      <c r="O18" s="427">
        <f>SUM(O19:O20)</f>
        <v>17</v>
      </c>
      <c r="P18" s="427">
        <f>SUM(P19:P20)</f>
        <v>12</v>
      </c>
      <c r="Q18" s="434">
        <f t="shared" si="1"/>
        <v>12.833333333333334</v>
      </c>
      <c r="R18" s="128"/>
      <c r="S18" s="128"/>
      <c r="T18" s="128"/>
    </row>
    <row r="19" spans="1:17" s="9" customFormat="1" ht="16.5" customHeight="1">
      <c r="A19" s="6" t="s">
        <v>4</v>
      </c>
      <c r="B19" s="453">
        <f>'4-1.중학교(국공립)'!C11</f>
        <v>4</v>
      </c>
      <c r="C19" s="426"/>
      <c r="D19" s="427">
        <f>'4-1.중학교(국공립)'!D11</f>
        <v>60</v>
      </c>
      <c r="E19" s="426"/>
      <c r="F19" s="427">
        <f>'4-1.중학교(국공립)'!S11</f>
        <v>60</v>
      </c>
      <c r="G19" s="427">
        <f>'4-1.중학교(국공립)'!E11</f>
        <v>1491</v>
      </c>
      <c r="H19" s="427">
        <f>'4-1.중학교(국공립)'!F11</f>
        <v>548</v>
      </c>
      <c r="I19" s="427">
        <f>'4-1.중학교(국공립)'!G11</f>
        <v>943</v>
      </c>
      <c r="J19" s="427">
        <f t="shared" si="2"/>
        <v>146</v>
      </c>
      <c r="K19" s="427">
        <f>'4-1.중학교(국공립)'!H11</f>
        <v>132</v>
      </c>
      <c r="L19" s="427">
        <f>K19-M19</f>
        <v>31</v>
      </c>
      <c r="M19" s="427">
        <f>'4-1.중학교(국공립)'!J11</f>
        <v>101</v>
      </c>
      <c r="N19" s="427">
        <f>'4-1.중학교(국공립)'!K11</f>
        <v>14</v>
      </c>
      <c r="O19" s="427">
        <f>N19-P19</f>
        <v>7</v>
      </c>
      <c r="P19" s="427">
        <f>'4-1.중학교(국공립)'!M11</f>
        <v>7</v>
      </c>
      <c r="Q19" s="434">
        <f t="shared" si="1"/>
        <v>11.295454545454545</v>
      </c>
    </row>
    <row r="20" spans="1:17" s="9" customFormat="1" ht="16.5" customHeight="1">
      <c r="A20" s="6" t="s">
        <v>5</v>
      </c>
      <c r="B20" s="453">
        <f>'4-2.중학교 (사립)'!C11</f>
        <v>4</v>
      </c>
      <c r="C20" s="426"/>
      <c r="D20" s="427">
        <f>'4-2.중학교 (사립)'!D11</f>
        <v>71</v>
      </c>
      <c r="E20" s="426"/>
      <c r="F20" s="427">
        <f>'4-2.중학교 (사립)'!S11</f>
        <v>72</v>
      </c>
      <c r="G20" s="427">
        <f>'4-2.중학교 (사립)'!E11</f>
        <v>1974</v>
      </c>
      <c r="H20" s="427">
        <f>'4-2.중학교 (사립)'!F11</f>
        <v>1327</v>
      </c>
      <c r="I20" s="427">
        <f>'4-2.중학교 (사립)'!G11</f>
        <v>647</v>
      </c>
      <c r="J20" s="427">
        <f t="shared" si="2"/>
        <v>153</v>
      </c>
      <c r="K20" s="427">
        <f>'4-2.중학교 (사립)'!H11</f>
        <v>138</v>
      </c>
      <c r="L20" s="427">
        <f>K20-M20</f>
        <v>67</v>
      </c>
      <c r="M20" s="427">
        <f>'4-2.중학교 (사립)'!J11</f>
        <v>71</v>
      </c>
      <c r="N20" s="427">
        <f>'4-2.중학교 (사립)'!K11</f>
        <v>15</v>
      </c>
      <c r="O20" s="427">
        <f>N20-P20</f>
        <v>10</v>
      </c>
      <c r="P20" s="427">
        <f>'4-2.중학교 (사립)'!M11</f>
        <v>5</v>
      </c>
      <c r="Q20" s="434">
        <f t="shared" si="1"/>
        <v>14.304347826086957</v>
      </c>
    </row>
    <row r="21" spans="1:20" s="9" customFormat="1" ht="16.5" customHeight="1">
      <c r="A21" s="6" t="s">
        <v>241</v>
      </c>
      <c r="B21" s="455">
        <f>SUM(B22:B23)</f>
        <v>2</v>
      </c>
      <c r="C21" s="427"/>
      <c r="D21" s="427">
        <f aca="true" t="shared" si="4" ref="D21:P21">SUM(D22:D23)</f>
        <v>62</v>
      </c>
      <c r="E21" s="427"/>
      <c r="F21" s="427">
        <f t="shared" si="4"/>
        <v>63</v>
      </c>
      <c r="G21" s="458">
        <f t="shared" si="4"/>
        <v>1411</v>
      </c>
      <c r="H21" s="427">
        <f t="shared" si="4"/>
        <v>1411</v>
      </c>
      <c r="I21" s="427">
        <f t="shared" si="4"/>
        <v>0</v>
      </c>
      <c r="J21" s="427">
        <f t="shared" si="2"/>
        <v>145</v>
      </c>
      <c r="K21" s="427">
        <f t="shared" si="4"/>
        <v>135</v>
      </c>
      <c r="L21" s="427">
        <f t="shared" si="4"/>
        <v>103</v>
      </c>
      <c r="M21" s="427">
        <f t="shared" si="4"/>
        <v>32</v>
      </c>
      <c r="N21" s="427">
        <f t="shared" si="4"/>
        <v>10</v>
      </c>
      <c r="O21" s="427">
        <f t="shared" si="4"/>
        <v>8</v>
      </c>
      <c r="P21" s="427">
        <f t="shared" si="4"/>
        <v>2</v>
      </c>
      <c r="Q21" s="434">
        <f t="shared" si="1"/>
        <v>10.451851851851853</v>
      </c>
      <c r="R21" s="14"/>
      <c r="S21" s="14"/>
      <c r="T21" s="14"/>
    </row>
    <row r="22" spans="1:17" s="9" customFormat="1" ht="16.5" customHeight="1">
      <c r="A22" s="6" t="s">
        <v>4</v>
      </c>
      <c r="B22" s="453">
        <v>0</v>
      </c>
      <c r="C22" s="426">
        <v>0</v>
      </c>
      <c r="D22" s="427">
        <v>0</v>
      </c>
      <c r="E22" s="426"/>
      <c r="F22" s="427">
        <v>0</v>
      </c>
      <c r="G22" s="427">
        <v>0</v>
      </c>
      <c r="H22" s="427">
        <v>0</v>
      </c>
      <c r="I22" s="427">
        <v>0</v>
      </c>
      <c r="J22" s="427">
        <f t="shared" si="2"/>
        <v>0</v>
      </c>
      <c r="K22" s="427">
        <v>0</v>
      </c>
      <c r="L22" s="427">
        <f>K22-M22</f>
        <v>0</v>
      </c>
      <c r="M22" s="427">
        <v>0</v>
      </c>
      <c r="N22" s="427">
        <v>0</v>
      </c>
      <c r="O22" s="427">
        <v>0</v>
      </c>
      <c r="P22" s="427">
        <v>0</v>
      </c>
      <c r="Q22" s="434">
        <v>0</v>
      </c>
    </row>
    <row r="23" spans="1:17" s="9" customFormat="1" ht="16.5" customHeight="1">
      <c r="A23" s="6" t="s">
        <v>5</v>
      </c>
      <c r="B23" s="453">
        <f>'5-1.고교(일반사립)'!C14</f>
        <v>2</v>
      </c>
      <c r="C23" s="426"/>
      <c r="D23" s="427">
        <f>'5-1.고교(일반사립)'!D14</f>
        <v>62</v>
      </c>
      <c r="E23" s="426"/>
      <c r="F23" s="427">
        <f>'5-1.고교(일반사립)'!T14</f>
        <v>63</v>
      </c>
      <c r="G23" s="427">
        <f>'5-1.고교(일반사립)'!E14</f>
        <v>1411</v>
      </c>
      <c r="H23" s="427">
        <f>'5-1.고교(일반사립)'!F14</f>
        <v>1411</v>
      </c>
      <c r="I23" s="427">
        <f>'5-1.고교(일반사립)'!G14</f>
        <v>0</v>
      </c>
      <c r="J23" s="427">
        <f t="shared" si="2"/>
        <v>145</v>
      </c>
      <c r="K23" s="427">
        <f>'5-1.고교(일반사립)'!H14</f>
        <v>135</v>
      </c>
      <c r="L23" s="427">
        <f>K23-M23</f>
        <v>103</v>
      </c>
      <c r="M23" s="427">
        <f>'5-1.고교(일반사립)'!J14</f>
        <v>32</v>
      </c>
      <c r="N23" s="427">
        <f>'5-1.고교(일반사립)'!K14</f>
        <v>10</v>
      </c>
      <c r="O23" s="427">
        <f>N23-P23</f>
        <v>8</v>
      </c>
      <c r="P23" s="427">
        <f>'5-1.고교(일반사립)'!M14</f>
        <v>2</v>
      </c>
      <c r="Q23" s="434">
        <f>G23/K23</f>
        <v>10.451851851851853</v>
      </c>
    </row>
    <row r="24" spans="1:26" s="9" customFormat="1" ht="16.5" customHeight="1">
      <c r="A24" s="6" t="s">
        <v>242</v>
      </c>
      <c r="B24" s="455">
        <f>SUM(B25:B26)</f>
        <v>1</v>
      </c>
      <c r="C24" s="427"/>
      <c r="D24" s="427">
        <f aca="true" t="shared" si="5" ref="D24:P24">SUM(D25:D26)</f>
        <v>33</v>
      </c>
      <c r="E24" s="427"/>
      <c r="F24" s="427">
        <f t="shared" si="5"/>
        <v>33</v>
      </c>
      <c r="G24" s="458">
        <f t="shared" si="5"/>
        <v>1336</v>
      </c>
      <c r="H24" s="427">
        <f t="shared" si="5"/>
        <v>342</v>
      </c>
      <c r="I24" s="427">
        <f t="shared" si="5"/>
        <v>994</v>
      </c>
      <c r="J24" s="427">
        <f t="shared" si="2"/>
        <v>63</v>
      </c>
      <c r="K24" s="427">
        <f t="shared" si="5"/>
        <v>55</v>
      </c>
      <c r="L24" s="427">
        <f t="shared" si="5"/>
        <v>27</v>
      </c>
      <c r="M24" s="427">
        <f t="shared" si="5"/>
        <v>28</v>
      </c>
      <c r="N24" s="427">
        <f t="shared" si="5"/>
        <v>8</v>
      </c>
      <c r="O24" s="427">
        <f t="shared" si="5"/>
        <v>6</v>
      </c>
      <c r="P24" s="427">
        <f t="shared" si="5"/>
        <v>2</v>
      </c>
      <c r="Q24" s="434">
        <f>G24/K24</f>
        <v>24.29090909090909</v>
      </c>
      <c r="R24" s="97"/>
      <c r="S24" s="97"/>
      <c r="T24" s="97"/>
      <c r="U24" s="97"/>
      <c r="V24" s="97"/>
      <c r="W24" s="97"/>
      <c r="X24" s="97"/>
      <c r="Y24" s="97"/>
      <c r="Z24" s="97"/>
    </row>
    <row r="25" spans="1:17" s="9" customFormat="1" ht="16.5" customHeight="1">
      <c r="A25" s="6" t="s">
        <v>4</v>
      </c>
      <c r="B25" s="453">
        <v>0</v>
      </c>
      <c r="C25" s="426"/>
      <c r="D25" s="427">
        <v>0</v>
      </c>
      <c r="E25" s="426"/>
      <c r="F25" s="427">
        <v>0</v>
      </c>
      <c r="G25" s="427">
        <v>0</v>
      </c>
      <c r="H25" s="427">
        <v>0</v>
      </c>
      <c r="I25" s="427">
        <v>0</v>
      </c>
      <c r="J25" s="427">
        <f t="shared" si="2"/>
        <v>0</v>
      </c>
      <c r="K25" s="427">
        <v>0</v>
      </c>
      <c r="L25" s="427">
        <f>K25-M25</f>
        <v>0</v>
      </c>
      <c r="M25" s="427">
        <v>0</v>
      </c>
      <c r="N25" s="427">
        <v>0</v>
      </c>
      <c r="O25" s="427">
        <v>0</v>
      </c>
      <c r="P25" s="427">
        <v>0</v>
      </c>
      <c r="Q25" s="434">
        <v>0</v>
      </c>
    </row>
    <row r="26" spans="1:17" s="9" customFormat="1" ht="16.5" customHeight="1">
      <c r="A26" s="6" t="s">
        <v>5</v>
      </c>
      <c r="B26" s="453">
        <f>'5-2.특수목적고등학교(사립)'!C10</f>
        <v>1</v>
      </c>
      <c r="C26" s="426"/>
      <c r="D26" s="427">
        <f>'5-2.특수목적고등학교(사립)'!D10</f>
        <v>33</v>
      </c>
      <c r="E26" s="426"/>
      <c r="F26" s="427">
        <f>'5-2.특수목적고등학교(사립)'!T10</f>
        <v>33</v>
      </c>
      <c r="G26" s="427">
        <f>'5-2.특수목적고등학교(사립)'!E10</f>
        <v>1336</v>
      </c>
      <c r="H26" s="427">
        <f>'5-2.특수목적고등학교(사립)'!F10</f>
        <v>342</v>
      </c>
      <c r="I26" s="427">
        <f>'5-2.특수목적고등학교(사립)'!G10</f>
        <v>994</v>
      </c>
      <c r="J26" s="427">
        <f t="shared" si="2"/>
        <v>63</v>
      </c>
      <c r="K26" s="427">
        <f>'5-2.특수목적고등학교(사립)'!H10</f>
        <v>55</v>
      </c>
      <c r="L26" s="427">
        <f>K26-M26</f>
        <v>27</v>
      </c>
      <c r="M26" s="427">
        <f>'5-2.특수목적고등학교(사립)'!J10</f>
        <v>28</v>
      </c>
      <c r="N26" s="427">
        <f>'5-2.특수목적고등학교(사립)'!K10</f>
        <v>8</v>
      </c>
      <c r="O26" s="427">
        <f>N26-P26</f>
        <v>6</v>
      </c>
      <c r="P26" s="427">
        <f>'5-2.특수목적고등학교(사립)'!M10</f>
        <v>2</v>
      </c>
      <c r="Q26" s="434">
        <f>G26/K26</f>
        <v>24.29090909090909</v>
      </c>
    </row>
    <row r="27" spans="1:17" s="97" customFormat="1" ht="16.5" customHeight="1">
      <c r="A27" s="6" t="s">
        <v>243</v>
      </c>
      <c r="B27" s="455">
        <f>SUM(B28:B29)</f>
        <v>3</v>
      </c>
      <c r="C27" s="427"/>
      <c r="D27" s="427">
        <f aca="true" t="shared" si="6" ref="D27:P27">SUM(D28:D29)</f>
        <v>119</v>
      </c>
      <c r="E27" s="427"/>
      <c r="F27" s="427">
        <f t="shared" si="6"/>
        <v>108</v>
      </c>
      <c r="G27" s="458">
        <f t="shared" si="6"/>
        <v>3407</v>
      </c>
      <c r="H27" s="427">
        <f t="shared" si="6"/>
        <v>1416</v>
      </c>
      <c r="I27" s="427">
        <f t="shared" si="6"/>
        <v>1991</v>
      </c>
      <c r="J27" s="427">
        <f t="shared" si="2"/>
        <v>291</v>
      </c>
      <c r="K27" s="427">
        <f t="shared" si="6"/>
        <v>266</v>
      </c>
      <c r="L27" s="427">
        <f t="shared" si="6"/>
        <v>170</v>
      </c>
      <c r="M27" s="427">
        <f t="shared" si="6"/>
        <v>96</v>
      </c>
      <c r="N27" s="427">
        <f t="shared" si="6"/>
        <v>25</v>
      </c>
      <c r="O27" s="427">
        <f t="shared" si="6"/>
        <v>22</v>
      </c>
      <c r="P27" s="427">
        <f t="shared" si="6"/>
        <v>3</v>
      </c>
      <c r="Q27" s="434">
        <f>G27/K27</f>
        <v>12.808270676691729</v>
      </c>
    </row>
    <row r="28" spans="1:17" s="97" customFormat="1" ht="17.25" customHeight="1">
      <c r="A28" s="6" t="s">
        <v>4</v>
      </c>
      <c r="B28" s="453">
        <v>0</v>
      </c>
      <c r="C28" s="426">
        <v>0</v>
      </c>
      <c r="D28" s="427">
        <v>0</v>
      </c>
      <c r="E28" s="426"/>
      <c r="F28" s="427">
        <v>0</v>
      </c>
      <c r="G28" s="427">
        <v>0</v>
      </c>
      <c r="H28" s="427">
        <v>0</v>
      </c>
      <c r="I28" s="427">
        <v>0</v>
      </c>
      <c r="J28" s="427">
        <f t="shared" si="2"/>
        <v>0</v>
      </c>
      <c r="K28" s="427">
        <v>0</v>
      </c>
      <c r="L28" s="427">
        <f>K28-M28</f>
        <v>0</v>
      </c>
      <c r="M28" s="427">
        <v>0</v>
      </c>
      <c r="N28" s="427">
        <v>0</v>
      </c>
      <c r="O28" s="427">
        <v>0</v>
      </c>
      <c r="P28" s="427">
        <v>0</v>
      </c>
      <c r="Q28" s="434">
        <v>0</v>
      </c>
    </row>
    <row r="29" spans="1:17" s="97" customFormat="1" ht="16.5" customHeight="1">
      <c r="A29" s="6" t="s">
        <v>5</v>
      </c>
      <c r="B29" s="453">
        <f>'5-3.특성화고등학교(사립)'!C10</f>
        <v>3</v>
      </c>
      <c r="C29" s="426"/>
      <c r="D29" s="427">
        <f>'5-3.특성화고등학교(사립)'!D10</f>
        <v>119</v>
      </c>
      <c r="E29" s="426"/>
      <c r="F29" s="427">
        <f>'5-3.특성화고등학교(사립)'!T10</f>
        <v>108</v>
      </c>
      <c r="G29" s="427">
        <f>'5-3.특성화고등학교(사립)'!E10</f>
        <v>3407</v>
      </c>
      <c r="H29" s="427">
        <f>'5-3.특성화고등학교(사립)'!F10</f>
        <v>1416</v>
      </c>
      <c r="I29" s="427">
        <f>'5-3.특성화고등학교(사립)'!G10</f>
        <v>1991</v>
      </c>
      <c r="J29" s="427">
        <f t="shared" si="2"/>
        <v>291</v>
      </c>
      <c r="K29" s="427">
        <f>'5-3.특성화고등학교(사립)'!H10</f>
        <v>266</v>
      </c>
      <c r="L29" s="427">
        <f>K29-M29</f>
        <v>170</v>
      </c>
      <c r="M29" s="427">
        <f>'5-3.특성화고등학교(사립)'!J10</f>
        <v>96</v>
      </c>
      <c r="N29" s="427">
        <f>'5-3.특성화고등학교(사립)'!K10</f>
        <v>25</v>
      </c>
      <c r="O29" s="427">
        <f>N29-P29</f>
        <v>22</v>
      </c>
      <c r="P29" s="427">
        <f>'5-3.특성화고등학교(사립)'!M10</f>
        <v>3</v>
      </c>
      <c r="Q29" s="434">
        <f aca="true" t="shared" si="7" ref="Q29:Q37">G29/K29</f>
        <v>12.808270676691729</v>
      </c>
    </row>
    <row r="30" spans="1:17" s="97" customFormat="1" ht="16.5" customHeight="1">
      <c r="A30" s="6" t="s">
        <v>244</v>
      </c>
      <c r="B30" s="455">
        <f>SUM(B31:B32)</f>
        <v>2</v>
      </c>
      <c r="C30" s="427">
        <f aca="true" t="shared" si="8" ref="C30:P30">SUM(C31:C32)</f>
        <v>0</v>
      </c>
      <c r="D30" s="427">
        <f t="shared" si="8"/>
        <v>64</v>
      </c>
      <c r="E30" s="427"/>
      <c r="F30" s="427">
        <f t="shared" si="8"/>
        <v>62</v>
      </c>
      <c r="G30" s="458">
        <f t="shared" si="8"/>
        <v>1923</v>
      </c>
      <c r="H30" s="427">
        <f t="shared" si="8"/>
        <v>1097</v>
      </c>
      <c r="I30" s="427">
        <f t="shared" si="8"/>
        <v>826</v>
      </c>
      <c r="J30" s="427">
        <f t="shared" si="2"/>
        <v>161</v>
      </c>
      <c r="K30" s="427">
        <f t="shared" si="8"/>
        <v>148</v>
      </c>
      <c r="L30" s="427">
        <f t="shared" si="8"/>
        <v>79</v>
      </c>
      <c r="M30" s="427">
        <f t="shared" si="8"/>
        <v>69</v>
      </c>
      <c r="N30" s="427">
        <f t="shared" si="8"/>
        <v>13</v>
      </c>
      <c r="O30" s="427">
        <f t="shared" si="8"/>
        <v>8</v>
      </c>
      <c r="P30" s="427">
        <f t="shared" si="8"/>
        <v>5</v>
      </c>
      <c r="Q30" s="434">
        <f t="shared" si="7"/>
        <v>12.993243243243244</v>
      </c>
    </row>
    <row r="31" spans="1:18" s="9" customFormat="1" ht="18" customHeight="1">
      <c r="A31" s="6" t="s">
        <v>4</v>
      </c>
      <c r="B31" s="453">
        <f>'5-4.자율고등학교(국공립)'!C10</f>
        <v>1</v>
      </c>
      <c r="C31" s="426"/>
      <c r="D31" s="427">
        <f>'5-4.자율고등학교(국공립)'!D10</f>
        <v>36</v>
      </c>
      <c r="E31" s="426"/>
      <c r="F31" s="427">
        <f>'5-4.자율고등학교(국공립)'!T10</f>
        <v>36</v>
      </c>
      <c r="G31" s="427">
        <f>'5-4.자율고등학교(국공립)'!E10</f>
        <v>1097</v>
      </c>
      <c r="H31" s="427">
        <f>'5-4.자율고등학교(국공립)'!F10</f>
        <v>1097</v>
      </c>
      <c r="I31" s="427">
        <f>'5-4.자율고등학교(국공립)'!G10</f>
        <v>0</v>
      </c>
      <c r="J31" s="427">
        <f t="shared" si="2"/>
        <v>106</v>
      </c>
      <c r="K31" s="427">
        <f>'5-4.자율고등학교(국공립)'!H10</f>
        <v>98</v>
      </c>
      <c r="L31" s="427">
        <f aca="true" t="shared" si="9" ref="L31:L37">K31-M31</f>
        <v>48</v>
      </c>
      <c r="M31" s="427">
        <f>'5-4.자율고등학교(국공립)'!J10</f>
        <v>50</v>
      </c>
      <c r="N31" s="427">
        <f>'5-4.자율고등학교(국공립)'!K10</f>
        <v>8</v>
      </c>
      <c r="O31" s="427">
        <f aca="true" t="shared" si="10" ref="O31:O37">N31-P31</f>
        <v>5</v>
      </c>
      <c r="P31" s="427">
        <f>'5-4.자율고등학교(국공립)'!M10</f>
        <v>3</v>
      </c>
      <c r="Q31" s="434">
        <f t="shared" si="7"/>
        <v>11.193877551020408</v>
      </c>
      <c r="R31" s="98"/>
    </row>
    <row r="32" spans="1:18" s="9" customFormat="1" ht="18" customHeight="1">
      <c r="A32" s="6" t="s">
        <v>5</v>
      </c>
      <c r="B32" s="453">
        <f>'5-5.자율고등학교(사립)'!C10</f>
        <v>1</v>
      </c>
      <c r="C32" s="426"/>
      <c r="D32" s="427">
        <f>'5-5.자율고등학교(사립)'!D10</f>
        <v>28</v>
      </c>
      <c r="E32" s="426"/>
      <c r="F32" s="427">
        <f>'5-5.자율고등학교(사립)'!T10</f>
        <v>26</v>
      </c>
      <c r="G32" s="427">
        <f>'5-5.자율고등학교(사립)'!E10</f>
        <v>826</v>
      </c>
      <c r="H32" s="427">
        <f>'5-5.자율고등학교(사립)'!F10</f>
        <v>0</v>
      </c>
      <c r="I32" s="427">
        <f>'5-5.자율고등학교(사립)'!G10</f>
        <v>826</v>
      </c>
      <c r="J32" s="427">
        <f t="shared" si="2"/>
        <v>55</v>
      </c>
      <c r="K32" s="427">
        <f>'5-5.자율고등학교(사립)'!H10</f>
        <v>50</v>
      </c>
      <c r="L32" s="427">
        <f t="shared" si="9"/>
        <v>31</v>
      </c>
      <c r="M32" s="427">
        <f>'5-5.자율고등학교(사립)'!J10</f>
        <v>19</v>
      </c>
      <c r="N32" s="427">
        <f>'5-5.자율고등학교(사립)'!K10</f>
        <v>5</v>
      </c>
      <c r="O32" s="427">
        <f t="shared" si="10"/>
        <v>3</v>
      </c>
      <c r="P32" s="427">
        <f>'5-5.자율고등학교(사립)'!M10</f>
        <v>2</v>
      </c>
      <c r="Q32" s="434">
        <f t="shared" si="7"/>
        <v>16.52</v>
      </c>
      <c r="R32" s="98"/>
    </row>
    <row r="33" spans="1:18" s="9" customFormat="1" ht="18" customHeight="1">
      <c r="A33" s="6" t="s">
        <v>197</v>
      </c>
      <c r="B33" s="455">
        <f>'6.전문대'!B12</f>
        <v>1</v>
      </c>
      <c r="C33" s="426"/>
      <c r="D33" s="427">
        <f>'6.전문대'!C12</f>
        <v>24</v>
      </c>
      <c r="E33" s="426"/>
      <c r="F33" s="432" t="s">
        <v>519</v>
      </c>
      <c r="G33" s="458">
        <f>'6.전문대'!D12</f>
        <v>10102</v>
      </c>
      <c r="H33" s="427">
        <f>'6.전문대'!E12</f>
        <v>7095</v>
      </c>
      <c r="I33" s="427">
        <f>'6.전문대'!F12</f>
        <v>3007</v>
      </c>
      <c r="J33" s="427">
        <f t="shared" si="2"/>
        <v>194</v>
      </c>
      <c r="K33" s="427">
        <f>'6.전문대'!G12</f>
        <v>160</v>
      </c>
      <c r="L33" s="427">
        <f t="shared" si="9"/>
        <v>110</v>
      </c>
      <c r="M33" s="427">
        <f>'6.전문대'!H12</f>
        <v>50</v>
      </c>
      <c r="N33" s="427">
        <f>'6.전문대'!I12</f>
        <v>34</v>
      </c>
      <c r="O33" s="427">
        <f t="shared" si="10"/>
        <v>30</v>
      </c>
      <c r="P33" s="427">
        <f>'6.전문대'!J12</f>
        <v>4</v>
      </c>
      <c r="Q33" s="434">
        <f t="shared" si="7"/>
        <v>63.1375</v>
      </c>
      <c r="R33" s="98"/>
    </row>
    <row r="34" spans="1:18" s="188" customFormat="1" ht="18" customHeight="1">
      <c r="A34" s="183" t="s">
        <v>198</v>
      </c>
      <c r="B34" s="455">
        <f>'7.교육대학'!B12</f>
        <v>1</v>
      </c>
      <c r="C34" s="426"/>
      <c r="D34" s="427">
        <f>'7.교육대학'!C12</f>
        <v>13</v>
      </c>
      <c r="E34" s="426"/>
      <c r="F34" s="432" t="s">
        <v>519</v>
      </c>
      <c r="G34" s="458">
        <f>'7.교육대학'!D12</f>
        <v>1710</v>
      </c>
      <c r="H34" s="427">
        <f>'7.교육대학'!E12</f>
        <v>552</v>
      </c>
      <c r="I34" s="427">
        <f>'7.교육대학'!F12</f>
        <v>1158</v>
      </c>
      <c r="J34" s="427">
        <f t="shared" si="2"/>
        <v>147</v>
      </c>
      <c r="K34" s="427">
        <f>'7.교육대학'!G12</f>
        <v>92</v>
      </c>
      <c r="L34" s="427">
        <f t="shared" si="9"/>
        <v>72</v>
      </c>
      <c r="M34" s="427">
        <f>'7.교육대학'!H12</f>
        <v>20</v>
      </c>
      <c r="N34" s="427">
        <f>'7.교육대학'!I12</f>
        <v>55</v>
      </c>
      <c r="O34" s="427">
        <f t="shared" si="10"/>
        <v>32</v>
      </c>
      <c r="P34" s="427">
        <f>'7.교육대학'!J12</f>
        <v>23</v>
      </c>
      <c r="Q34" s="434">
        <f t="shared" si="7"/>
        <v>18.58695652173913</v>
      </c>
      <c r="R34" s="187"/>
    </row>
    <row r="35" spans="1:18" s="188" customFormat="1" ht="18" customHeight="1">
      <c r="A35" s="183" t="s">
        <v>199</v>
      </c>
      <c r="B35" s="456">
        <v>0</v>
      </c>
      <c r="C35" s="454" t="str">
        <f>'8.대학'!B12</f>
        <v>(4)</v>
      </c>
      <c r="D35" s="432">
        <f>'8.대학'!D12</f>
        <v>15</v>
      </c>
      <c r="E35" s="426"/>
      <c r="F35" s="432" t="s">
        <v>519</v>
      </c>
      <c r="G35" s="458">
        <f>'8.대학'!E12</f>
        <v>3420</v>
      </c>
      <c r="H35" s="432">
        <f>'8.대학'!F12</f>
        <v>1202</v>
      </c>
      <c r="I35" s="432">
        <f>'8.대학'!G12</f>
        <v>2218</v>
      </c>
      <c r="J35" s="427">
        <f t="shared" si="2"/>
        <v>412</v>
      </c>
      <c r="K35" s="427">
        <f>'8.대학'!H12</f>
        <v>388</v>
      </c>
      <c r="L35" s="427">
        <f t="shared" si="9"/>
        <v>298</v>
      </c>
      <c r="M35" s="427">
        <f>'8.대학'!I12</f>
        <v>90</v>
      </c>
      <c r="N35" s="427">
        <f>'8.대학'!J12</f>
        <v>24</v>
      </c>
      <c r="O35" s="427">
        <f t="shared" si="10"/>
        <v>17</v>
      </c>
      <c r="P35" s="427">
        <f>'8.대학'!K12</f>
        <v>7</v>
      </c>
      <c r="Q35" s="434">
        <f t="shared" si="7"/>
        <v>8.814432989690722</v>
      </c>
      <c r="R35" s="187"/>
    </row>
    <row r="36" spans="1:18" s="9" customFormat="1" ht="18" customHeight="1">
      <c r="A36" s="6" t="s">
        <v>200</v>
      </c>
      <c r="B36" s="455">
        <f>'9.대학원'!B13</f>
        <v>10</v>
      </c>
      <c r="C36" s="432"/>
      <c r="D36" s="427">
        <f>'9.대학원'!C13+'9.대학원'!D13</f>
        <v>65</v>
      </c>
      <c r="E36" s="426"/>
      <c r="F36" s="432" t="s">
        <v>519</v>
      </c>
      <c r="G36" s="458">
        <f>'9.대학원'!G13</f>
        <v>2171</v>
      </c>
      <c r="H36" s="427">
        <f>G36-I36</f>
        <v>845</v>
      </c>
      <c r="I36" s="427">
        <f>'9.대학원'!H13+'9.대학원'!J13</f>
        <v>1326</v>
      </c>
      <c r="J36" s="427">
        <f t="shared" si="2"/>
        <v>22</v>
      </c>
      <c r="K36" s="427">
        <f>'9.대학원'!K13</f>
        <v>4</v>
      </c>
      <c r="L36" s="427">
        <f t="shared" si="9"/>
        <v>0</v>
      </c>
      <c r="M36" s="432">
        <f>'9.대학원'!L13</f>
        <v>4</v>
      </c>
      <c r="N36" s="427">
        <f>'9.대학원'!M13</f>
        <v>18</v>
      </c>
      <c r="O36" s="427">
        <f t="shared" si="10"/>
        <v>12</v>
      </c>
      <c r="P36" s="427">
        <f>'9.대학원'!N13</f>
        <v>6</v>
      </c>
      <c r="Q36" s="440" t="s">
        <v>519</v>
      </c>
      <c r="R36" s="98"/>
    </row>
    <row r="37" spans="1:18" s="9" customFormat="1" ht="19.5" customHeight="1">
      <c r="A37" s="140" t="s">
        <v>245</v>
      </c>
      <c r="B37" s="457">
        <f>'10.기타 '!B12</f>
        <v>6</v>
      </c>
      <c r="C37" s="448"/>
      <c r="D37" s="449">
        <f>'10.기타 '!C12</f>
        <v>131</v>
      </c>
      <c r="E37" s="450"/>
      <c r="F37" s="449">
        <f>'10.기타 '!R12</f>
        <v>183</v>
      </c>
      <c r="G37" s="459">
        <f>'10.기타 '!D12</f>
        <v>1070</v>
      </c>
      <c r="H37" s="451">
        <f>'10.기타 '!E12</f>
        <v>519</v>
      </c>
      <c r="I37" s="451">
        <f>'10.기타 '!F12</f>
        <v>551</v>
      </c>
      <c r="J37" s="449">
        <f t="shared" si="2"/>
        <v>242</v>
      </c>
      <c r="K37" s="449">
        <f>'10.기타 '!G12</f>
        <v>214</v>
      </c>
      <c r="L37" s="449">
        <f t="shared" si="9"/>
        <v>92</v>
      </c>
      <c r="M37" s="449">
        <f>'10.기타 '!I12</f>
        <v>122</v>
      </c>
      <c r="N37" s="449">
        <f>'10.기타 '!J12</f>
        <v>28</v>
      </c>
      <c r="O37" s="449">
        <f t="shared" si="10"/>
        <v>16</v>
      </c>
      <c r="P37" s="449">
        <f>'10.기타 '!L12</f>
        <v>12</v>
      </c>
      <c r="Q37" s="452">
        <f t="shared" si="7"/>
        <v>5</v>
      </c>
      <c r="R37" s="1"/>
    </row>
    <row r="38" spans="1:13" s="19" customFormat="1" ht="15.75" customHeight="1">
      <c r="A38" s="16" t="s">
        <v>454</v>
      </c>
      <c r="D38" s="16"/>
      <c r="K38" s="99">
        <f>SUM(J38-L38)</f>
        <v>0</v>
      </c>
      <c r="M38" s="127"/>
    </row>
    <row r="39" spans="1:10" s="190" customFormat="1" ht="15" customHeight="1">
      <c r="A39" s="189" t="s">
        <v>489</v>
      </c>
      <c r="E39" s="191"/>
      <c r="J39" s="189"/>
    </row>
    <row r="40" spans="1:5" s="192" customFormat="1" ht="14.25">
      <c r="A40" s="189" t="s">
        <v>490</v>
      </c>
      <c r="E40" s="193"/>
    </row>
    <row r="41" spans="1:5" s="190" customFormat="1" ht="14.25">
      <c r="A41" s="190" t="s">
        <v>491</v>
      </c>
      <c r="E41" s="191"/>
    </row>
    <row r="42" spans="1:5" ht="14.25">
      <c r="A42" s="16" t="s">
        <v>492</v>
      </c>
      <c r="E42" s="55"/>
    </row>
    <row r="43" spans="1:5" ht="14.25">
      <c r="A43" s="16"/>
      <c r="E43" s="55"/>
    </row>
    <row r="44" ht="14.25" customHeight="1"/>
    <row r="46" ht="16.5" customHeight="1"/>
  </sheetData>
  <sheetProtection/>
  <mergeCells count="10">
    <mergeCell ref="J6:P6"/>
    <mergeCell ref="G6:I7"/>
    <mergeCell ref="K7:M7"/>
    <mergeCell ref="Q6:Q8"/>
    <mergeCell ref="A1:F1"/>
    <mergeCell ref="N7:P7"/>
    <mergeCell ref="A6:A8"/>
    <mergeCell ref="B6:C8"/>
    <mergeCell ref="F6:F8"/>
    <mergeCell ref="D6:E8"/>
  </mergeCells>
  <printOptions/>
  <pageMargins left="0.15748031496062992" right="0.2362204724409449" top="0.3937007874015748" bottom="0.3937007874015748" header="0.4330708661417323" footer="0.3937007874015748"/>
  <pageSetup fitToHeight="1" fitToWidth="1" horizontalDpi="600" verticalDpi="600" orientation="landscape" paperSize="9" scale="77" r:id="rId1"/>
  <ignoredErrors>
    <ignoredError sqref="F14 L18 L21:L31 O18:O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4" sqref="Q14"/>
    </sheetView>
  </sheetViews>
  <sheetFormatPr defaultColWidth="8.88671875" defaultRowHeight="13.5"/>
  <cols>
    <col min="1" max="1" width="14.3359375" style="77" customWidth="1"/>
    <col min="2" max="3" width="5.77734375" style="77" customWidth="1"/>
    <col min="4" max="6" width="7.77734375" style="77" customWidth="1"/>
    <col min="7" max="7" width="6.77734375" style="77" customWidth="1"/>
    <col min="8" max="8" width="5.10546875" style="77" customWidth="1"/>
    <col min="9" max="12" width="5.77734375" style="77" customWidth="1"/>
    <col min="13" max="15" width="6.77734375" style="77" customWidth="1"/>
    <col min="16" max="17" width="7.77734375" style="77" customWidth="1"/>
    <col min="18" max="18" width="6.5546875" style="77" customWidth="1"/>
    <col min="19" max="19" width="7.3359375" style="77" customWidth="1"/>
    <col min="20" max="20" width="7.4453125" style="77" customWidth="1"/>
    <col min="21" max="21" width="7.6640625" style="77" customWidth="1"/>
    <col min="22" max="16384" width="8.88671875" style="77" customWidth="1"/>
  </cols>
  <sheetData>
    <row r="2" spans="1:19" s="72" customFormat="1" ht="19.5" customHeight="1">
      <c r="A2" s="70" t="s">
        <v>126</v>
      </c>
      <c r="C2" s="73"/>
      <c r="D2" s="70"/>
      <c r="K2" s="73" t="s">
        <v>0</v>
      </c>
      <c r="L2" s="73" t="s">
        <v>0</v>
      </c>
      <c r="O2" s="73" t="s">
        <v>0</v>
      </c>
      <c r="Q2" s="73" t="s">
        <v>0</v>
      </c>
      <c r="R2" s="73" t="s">
        <v>0</v>
      </c>
      <c r="S2" s="73" t="s">
        <v>0</v>
      </c>
    </row>
    <row r="3" spans="1:19" s="72" customFormat="1" ht="8.25" customHeight="1">
      <c r="A3" s="73"/>
      <c r="C3" s="73"/>
      <c r="D3" s="74"/>
      <c r="K3" s="73"/>
      <c r="L3" s="73"/>
      <c r="O3" s="73"/>
      <c r="Q3" s="73"/>
      <c r="R3" s="73"/>
      <c r="S3" s="73"/>
    </row>
    <row r="4" spans="1:17" s="72" customFormat="1" ht="19.5" customHeight="1">
      <c r="A4" s="73" t="s">
        <v>7</v>
      </c>
      <c r="E4" s="73" t="s">
        <v>0</v>
      </c>
      <c r="F4" s="73" t="s">
        <v>0</v>
      </c>
      <c r="G4" s="73" t="s">
        <v>0</v>
      </c>
      <c r="Q4" s="73" t="s">
        <v>0</v>
      </c>
    </row>
    <row r="5" spans="1:21" s="72" customFormat="1" ht="19.5" customHeight="1">
      <c r="A5" s="480" t="s">
        <v>94</v>
      </c>
      <c r="B5" s="481" t="s">
        <v>56</v>
      </c>
      <c r="C5" s="478" t="s">
        <v>9</v>
      </c>
      <c r="D5" s="478" t="s">
        <v>15</v>
      </c>
      <c r="E5" s="478"/>
      <c r="F5" s="478"/>
      <c r="G5" s="478" t="s">
        <v>16</v>
      </c>
      <c r="H5" s="478"/>
      <c r="I5" s="478"/>
      <c r="J5" s="478" t="s">
        <v>17</v>
      </c>
      <c r="K5" s="478"/>
      <c r="L5" s="478"/>
      <c r="M5" s="478" t="s">
        <v>8</v>
      </c>
      <c r="N5" s="478"/>
      <c r="O5" s="478"/>
      <c r="P5" s="478" t="s">
        <v>18</v>
      </c>
      <c r="Q5" s="478"/>
      <c r="R5" s="478"/>
      <c r="S5" s="478" t="s">
        <v>183</v>
      </c>
      <c r="T5" s="478"/>
      <c r="U5" s="479"/>
    </row>
    <row r="6" spans="1:21" s="72" customFormat="1" ht="15.75" customHeight="1">
      <c r="A6" s="480"/>
      <c r="B6" s="481"/>
      <c r="C6" s="478"/>
      <c r="D6" s="75" t="s">
        <v>1</v>
      </c>
      <c r="E6" s="75" t="s">
        <v>2</v>
      </c>
      <c r="F6" s="75" t="s">
        <v>3</v>
      </c>
      <c r="G6" s="75" t="s">
        <v>1</v>
      </c>
      <c r="H6" s="75" t="s">
        <v>2</v>
      </c>
      <c r="I6" s="75" t="s">
        <v>3</v>
      </c>
      <c r="J6" s="75" t="s">
        <v>1</v>
      </c>
      <c r="K6" s="75" t="s">
        <v>2</v>
      </c>
      <c r="L6" s="75" t="s">
        <v>3</v>
      </c>
      <c r="M6" s="75" t="s">
        <v>1</v>
      </c>
      <c r="N6" s="75" t="s">
        <v>2</v>
      </c>
      <c r="O6" s="75" t="s">
        <v>3</v>
      </c>
      <c r="P6" s="75" t="s">
        <v>1</v>
      </c>
      <c r="Q6" s="75" t="s">
        <v>2</v>
      </c>
      <c r="R6" s="75" t="s">
        <v>3</v>
      </c>
      <c r="S6" s="75" t="s">
        <v>1</v>
      </c>
      <c r="T6" s="75" t="s">
        <v>184</v>
      </c>
      <c r="U6" s="147" t="s">
        <v>185</v>
      </c>
    </row>
    <row r="7" spans="1:21" s="72" customFormat="1" ht="19.5" customHeight="1">
      <c r="A7" s="285" t="s">
        <v>152</v>
      </c>
      <c r="B7" s="148">
        <v>15</v>
      </c>
      <c r="C7" s="88">
        <v>58</v>
      </c>
      <c r="D7" s="88">
        <v>1458</v>
      </c>
      <c r="E7" s="88">
        <v>750</v>
      </c>
      <c r="F7" s="88">
        <v>708</v>
      </c>
      <c r="G7" s="88">
        <v>92</v>
      </c>
      <c r="H7" s="88">
        <v>3</v>
      </c>
      <c r="I7" s="88">
        <v>89</v>
      </c>
      <c r="J7" s="88">
        <v>41</v>
      </c>
      <c r="K7" s="88">
        <v>12</v>
      </c>
      <c r="L7" s="310">
        <v>29</v>
      </c>
      <c r="M7" s="88">
        <v>649</v>
      </c>
      <c r="N7" s="88">
        <v>342</v>
      </c>
      <c r="O7" s="88">
        <v>307</v>
      </c>
      <c r="P7" s="88">
        <v>856</v>
      </c>
      <c r="Q7" s="88">
        <v>463</v>
      </c>
      <c r="R7" s="88">
        <v>393</v>
      </c>
      <c r="S7" s="88">
        <v>62</v>
      </c>
      <c r="T7" s="82"/>
      <c r="U7" s="82"/>
    </row>
    <row r="8" spans="1:21" s="72" customFormat="1" ht="19.5" customHeight="1">
      <c r="A8" s="285" t="s">
        <v>164</v>
      </c>
      <c r="B8" s="148">
        <v>15</v>
      </c>
      <c r="C8" s="88">
        <v>60</v>
      </c>
      <c r="D8" s="88">
        <v>1502</v>
      </c>
      <c r="E8" s="88">
        <v>791</v>
      </c>
      <c r="F8" s="88">
        <v>711</v>
      </c>
      <c r="G8" s="88">
        <v>97</v>
      </c>
      <c r="H8" s="88">
        <v>4</v>
      </c>
      <c r="I8" s="88">
        <v>93</v>
      </c>
      <c r="J8" s="88">
        <v>43</v>
      </c>
      <c r="K8" s="88">
        <v>17</v>
      </c>
      <c r="L8" s="310">
        <v>26</v>
      </c>
      <c r="M8" s="88">
        <v>639</v>
      </c>
      <c r="N8" s="88">
        <v>341</v>
      </c>
      <c r="O8" s="88">
        <v>298</v>
      </c>
      <c r="P8" s="88">
        <v>881</v>
      </c>
      <c r="Q8" s="88">
        <v>467</v>
      </c>
      <c r="R8" s="88">
        <v>414</v>
      </c>
      <c r="S8" s="88">
        <v>61</v>
      </c>
      <c r="T8" s="88">
        <v>61</v>
      </c>
      <c r="U8" s="82"/>
    </row>
    <row r="9" spans="1:21" s="72" customFormat="1" ht="19.5" customHeight="1">
      <c r="A9" s="285" t="s">
        <v>186</v>
      </c>
      <c r="B9" s="148">
        <v>15</v>
      </c>
      <c r="C9" s="88">
        <v>60</v>
      </c>
      <c r="D9" s="88">
        <v>1567</v>
      </c>
      <c r="E9" s="88">
        <v>836</v>
      </c>
      <c r="F9" s="88">
        <v>731</v>
      </c>
      <c r="G9" s="88">
        <v>111</v>
      </c>
      <c r="H9" s="88">
        <v>2</v>
      </c>
      <c r="I9" s="88">
        <v>109</v>
      </c>
      <c r="J9" s="88">
        <v>29</v>
      </c>
      <c r="K9" s="88">
        <v>7</v>
      </c>
      <c r="L9" s="310">
        <v>22</v>
      </c>
      <c r="M9" s="88">
        <v>698</v>
      </c>
      <c r="N9" s="88">
        <v>394</v>
      </c>
      <c r="O9" s="88">
        <v>304</v>
      </c>
      <c r="P9" s="88">
        <v>1022</v>
      </c>
      <c r="Q9" s="88">
        <v>550</v>
      </c>
      <c r="R9" s="88">
        <v>472</v>
      </c>
      <c r="S9" s="88">
        <v>61</v>
      </c>
      <c r="T9" s="88">
        <v>61</v>
      </c>
      <c r="U9" s="88">
        <v>0</v>
      </c>
    </row>
    <row r="10" spans="1:21" s="72" customFormat="1" ht="19.5" customHeight="1">
      <c r="A10" s="285" t="s">
        <v>336</v>
      </c>
      <c r="B10" s="88">
        <v>16</v>
      </c>
      <c r="C10" s="88">
        <v>63</v>
      </c>
      <c r="D10" s="88">
        <v>1614</v>
      </c>
      <c r="E10" s="88">
        <v>856</v>
      </c>
      <c r="F10" s="88">
        <v>758</v>
      </c>
      <c r="G10" s="88">
        <v>106</v>
      </c>
      <c r="H10" s="88">
        <v>4</v>
      </c>
      <c r="I10" s="88">
        <v>102</v>
      </c>
      <c r="J10" s="88">
        <v>14</v>
      </c>
      <c r="K10" s="88">
        <v>5</v>
      </c>
      <c r="L10" s="310">
        <v>9</v>
      </c>
      <c r="M10" s="88">
        <v>789</v>
      </c>
      <c r="N10" s="88">
        <v>418</v>
      </c>
      <c r="O10" s="88">
        <v>371</v>
      </c>
      <c r="P10" s="88">
        <v>1177</v>
      </c>
      <c r="Q10" s="88">
        <v>633</v>
      </c>
      <c r="R10" s="88">
        <v>544</v>
      </c>
      <c r="S10" s="88">
        <v>61</v>
      </c>
      <c r="T10" s="88">
        <v>61</v>
      </c>
      <c r="U10" s="88">
        <v>0</v>
      </c>
    </row>
    <row r="11" spans="1:21" s="72" customFormat="1" ht="19.5" customHeight="1">
      <c r="A11" s="285" t="s">
        <v>477</v>
      </c>
      <c r="B11" s="88">
        <v>16</v>
      </c>
      <c r="C11" s="88">
        <v>72</v>
      </c>
      <c r="D11" s="88">
        <v>1465</v>
      </c>
      <c r="E11" s="88">
        <v>792</v>
      </c>
      <c r="F11" s="88">
        <v>673</v>
      </c>
      <c r="G11" s="88">
        <v>108</v>
      </c>
      <c r="H11" s="88">
        <v>2</v>
      </c>
      <c r="I11" s="88">
        <v>106</v>
      </c>
      <c r="J11" s="88">
        <v>6</v>
      </c>
      <c r="K11" s="88">
        <v>3</v>
      </c>
      <c r="L11" s="310">
        <v>3</v>
      </c>
      <c r="M11" s="88">
        <v>732</v>
      </c>
      <c r="N11" s="88">
        <v>394</v>
      </c>
      <c r="O11" s="88">
        <v>338</v>
      </c>
      <c r="P11" s="88">
        <v>1151</v>
      </c>
      <c r="Q11" s="88">
        <v>610</v>
      </c>
      <c r="R11" s="88">
        <v>541</v>
      </c>
      <c r="S11" s="88">
        <v>63</v>
      </c>
      <c r="T11" s="88">
        <v>63</v>
      </c>
      <c r="U11" s="88">
        <v>0</v>
      </c>
    </row>
    <row r="12" spans="1:21" s="72" customFormat="1" ht="19.5" customHeight="1">
      <c r="A12" s="354" t="s">
        <v>512</v>
      </c>
      <c r="B12" s="367">
        <v>19</v>
      </c>
      <c r="C12" s="367">
        <v>89</v>
      </c>
      <c r="D12" s="369">
        <v>1601</v>
      </c>
      <c r="E12" s="369">
        <v>844</v>
      </c>
      <c r="F12" s="369">
        <v>757</v>
      </c>
      <c r="G12" s="369">
        <v>134</v>
      </c>
      <c r="H12" s="369">
        <v>3</v>
      </c>
      <c r="I12" s="369">
        <v>131</v>
      </c>
      <c r="J12" s="369">
        <v>28</v>
      </c>
      <c r="K12" s="369">
        <v>3</v>
      </c>
      <c r="L12" s="381">
        <v>25</v>
      </c>
      <c r="M12" s="369">
        <v>693</v>
      </c>
      <c r="N12" s="367">
        <v>381</v>
      </c>
      <c r="O12" s="367">
        <v>312</v>
      </c>
      <c r="P12" s="369">
        <v>987</v>
      </c>
      <c r="Q12" s="369">
        <v>522</v>
      </c>
      <c r="R12" s="369">
        <v>465</v>
      </c>
      <c r="S12" s="369">
        <v>76</v>
      </c>
      <c r="T12" s="367" t="s">
        <v>517</v>
      </c>
      <c r="U12" s="367" t="s">
        <v>517</v>
      </c>
    </row>
    <row r="13" spans="1:21" s="82" customFormat="1" ht="12.75" customHeight="1">
      <c r="A13" s="168" t="s">
        <v>0</v>
      </c>
      <c r="B13" s="296"/>
      <c r="C13" s="296"/>
      <c r="D13" s="286"/>
      <c r="E13" s="296"/>
      <c r="F13" s="296"/>
      <c r="G13" s="286"/>
      <c r="H13" s="15"/>
      <c r="I13" s="296"/>
      <c r="J13" s="286"/>
      <c r="K13" s="296"/>
      <c r="L13" s="296"/>
      <c r="M13" s="286"/>
      <c r="N13" s="296"/>
      <c r="O13" s="296"/>
      <c r="P13" s="286"/>
      <c r="Q13" s="296"/>
      <c r="R13" s="296"/>
      <c r="S13" s="286"/>
      <c r="T13" s="20"/>
      <c r="U13" s="20"/>
    </row>
    <row r="14" spans="1:19" s="100" customFormat="1" ht="18" customHeight="1">
      <c r="A14" s="126" t="s">
        <v>108</v>
      </c>
      <c r="G14" s="78"/>
      <c r="H14" s="79"/>
      <c r="J14" s="78"/>
      <c r="K14" s="80"/>
      <c r="M14" s="78"/>
      <c r="N14" s="80"/>
      <c r="P14" s="78"/>
      <c r="Q14" s="80"/>
      <c r="S14" s="78"/>
    </row>
    <row r="15" ht="14.25" customHeight="1">
      <c r="A15" s="16" t="s">
        <v>494</v>
      </c>
    </row>
  </sheetData>
  <sheetProtection/>
  <mergeCells count="9">
    <mergeCell ref="P5:R5"/>
    <mergeCell ref="M5:O5"/>
    <mergeCell ref="S5:U5"/>
    <mergeCell ref="D5:F5"/>
    <mergeCell ref="G5:I5"/>
    <mergeCell ref="A5:A6"/>
    <mergeCell ref="B5:B6"/>
    <mergeCell ref="C5:C6"/>
    <mergeCell ref="J5:L5"/>
  </mergeCells>
  <printOptions horizontalCentered="1"/>
  <pageMargins left="0.11811023622047245" right="0.11811023622047245" top="0.5511811023622047" bottom="0.31496062992125984" header="0.5118110236220472" footer="0.31496062992125984"/>
  <pageSetup fitToHeight="1" fitToWidth="1" horizontalDpi="300" verticalDpi="300" orientation="landscape" pageOrder="overThenDown" paperSize="9" scale="84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W16"/>
  <sheetViews>
    <sheetView zoomScale="72" zoomScaleNormal="72" zoomScalePageLayoutView="0" workbookViewId="0" topLeftCell="A1">
      <selection activeCell="B13" sqref="B13:Q13"/>
    </sheetView>
  </sheetViews>
  <sheetFormatPr defaultColWidth="8.88671875" defaultRowHeight="13.5"/>
  <cols>
    <col min="1" max="1" width="14.4453125" style="77" customWidth="1"/>
    <col min="2" max="2" width="8.10546875" style="77" customWidth="1"/>
    <col min="3" max="3" width="7.77734375" style="77" customWidth="1"/>
    <col min="4" max="6" width="8.88671875" style="77" customWidth="1"/>
    <col min="7" max="9" width="7.77734375" style="77" customWidth="1"/>
    <col min="10" max="12" width="6.77734375" style="77" customWidth="1"/>
    <col min="13" max="14" width="8.88671875" style="77" customWidth="1"/>
    <col min="15" max="15" width="7.77734375" style="77" customWidth="1"/>
    <col min="16" max="16" width="6.6640625" style="77" customWidth="1"/>
    <col min="17" max="17" width="7.5546875" style="77" customWidth="1"/>
    <col min="18" max="16384" width="8.88671875" style="77" customWidth="1"/>
  </cols>
  <sheetData>
    <row r="2" spans="1:49" ht="17.25">
      <c r="A2" s="70" t="s">
        <v>127</v>
      </c>
      <c r="B2" s="72"/>
      <c r="C2" s="74"/>
      <c r="D2" s="81"/>
      <c r="E2" s="72"/>
      <c r="F2" s="72"/>
      <c r="G2" s="72"/>
      <c r="H2" s="72"/>
      <c r="I2" s="72"/>
      <c r="J2" s="72"/>
      <c r="K2" s="73" t="s">
        <v>0</v>
      </c>
      <c r="L2" s="72"/>
      <c r="M2" s="72"/>
      <c r="N2" s="73" t="s">
        <v>0</v>
      </c>
      <c r="O2" s="72"/>
      <c r="P2" s="73" t="s">
        <v>0</v>
      </c>
      <c r="Q2" s="73" t="s">
        <v>0</v>
      </c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</row>
    <row r="3" spans="1:49" ht="14.25">
      <c r="A3" s="73"/>
      <c r="B3" s="72"/>
      <c r="C3" s="74"/>
      <c r="D3" s="74"/>
      <c r="E3" s="72"/>
      <c r="F3" s="72"/>
      <c r="G3" s="72"/>
      <c r="H3" s="72"/>
      <c r="I3" s="72"/>
      <c r="J3" s="72"/>
      <c r="K3" s="73"/>
      <c r="L3" s="72"/>
      <c r="M3" s="72"/>
      <c r="N3" s="73"/>
      <c r="O3" s="72"/>
      <c r="P3" s="73"/>
      <c r="Q3" s="73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</row>
    <row r="4" spans="1:49" ht="27" customHeight="1">
      <c r="A4" s="73" t="s">
        <v>77</v>
      </c>
      <c r="B4" s="72"/>
      <c r="C4" s="72"/>
      <c r="D4" s="73" t="s">
        <v>0</v>
      </c>
      <c r="E4" s="73" t="s">
        <v>0</v>
      </c>
      <c r="F4" s="73" t="s">
        <v>0</v>
      </c>
      <c r="G4" s="72"/>
      <c r="H4" s="72"/>
      <c r="I4" s="72"/>
      <c r="J4" s="72"/>
      <c r="K4" s="72"/>
      <c r="L4" s="72"/>
      <c r="M4" s="72"/>
      <c r="N4" s="73" t="s">
        <v>0</v>
      </c>
      <c r="O4" s="72"/>
      <c r="P4" s="73" t="s">
        <v>0</v>
      </c>
      <c r="Q4" s="73" t="s">
        <v>0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</row>
    <row r="5" spans="1:49" ht="27" customHeight="1">
      <c r="A5" s="480" t="s">
        <v>97</v>
      </c>
      <c r="B5" s="482" t="s">
        <v>337</v>
      </c>
      <c r="C5" s="478" t="s">
        <v>9</v>
      </c>
      <c r="D5" s="478" t="s">
        <v>247</v>
      </c>
      <c r="E5" s="478"/>
      <c r="F5" s="478"/>
      <c r="G5" s="478" t="s">
        <v>248</v>
      </c>
      <c r="H5" s="478"/>
      <c r="I5" s="478"/>
      <c r="J5" s="478" t="s">
        <v>256</v>
      </c>
      <c r="K5" s="478"/>
      <c r="L5" s="478"/>
      <c r="M5" s="478" t="s">
        <v>257</v>
      </c>
      <c r="N5" s="478"/>
      <c r="O5" s="486" t="s">
        <v>359</v>
      </c>
      <c r="P5" s="486" t="s">
        <v>360</v>
      </c>
      <c r="Q5" s="484" t="s">
        <v>252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</row>
    <row r="6" spans="1:49" ht="27" customHeight="1">
      <c r="A6" s="480"/>
      <c r="B6" s="483"/>
      <c r="C6" s="478"/>
      <c r="D6" s="75" t="s">
        <v>1</v>
      </c>
      <c r="E6" s="75" t="s">
        <v>2</v>
      </c>
      <c r="F6" s="75" t="s">
        <v>3</v>
      </c>
      <c r="G6" s="75" t="s">
        <v>1</v>
      </c>
      <c r="H6" s="75" t="s">
        <v>2</v>
      </c>
      <c r="I6" s="75" t="s">
        <v>3</v>
      </c>
      <c r="J6" s="75" t="s">
        <v>1</v>
      </c>
      <c r="K6" s="75" t="s">
        <v>2</v>
      </c>
      <c r="L6" s="75" t="s">
        <v>3</v>
      </c>
      <c r="M6" s="75" t="s">
        <v>13</v>
      </c>
      <c r="N6" s="75" t="s">
        <v>14</v>
      </c>
      <c r="O6" s="470"/>
      <c r="P6" s="486"/>
      <c r="Q6" s="485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</row>
    <row r="7" spans="1:49" ht="19.5" customHeight="1">
      <c r="A7" s="285" t="s">
        <v>152</v>
      </c>
      <c r="B7" s="148">
        <v>11</v>
      </c>
      <c r="C7" s="88">
        <v>281</v>
      </c>
      <c r="D7" s="88">
        <v>7630</v>
      </c>
      <c r="E7" s="88">
        <v>3965</v>
      </c>
      <c r="F7" s="88">
        <v>3665</v>
      </c>
      <c r="G7" s="88">
        <v>406</v>
      </c>
      <c r="H7" s="88">
        <v>55</v>
      </c>
      <c r="I7" s="88">
        <v>351</v>
      </c>
      <c r="J7" s="88">
        <v>50</v>
      </c>
      <c r="K7" s="88">
        <v>15</v>
      </c>
      <c r="L7" s="310">
        <v>35</v>
      </c>
      <c r="M7" s="88">
        <v>1547</v>
      </c>
      <c r="N7" s="88">
        <v>1547</v>
      </c>
      <c r="O7" s="88">
        <v>167</v>
      </c>
      <c r="P7" s="88">
        <v>88</v>
      </c>
      <c r="Q7" s="88">
        <v>283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</row>
    <row r="8" spans="1:49" ht="19.5" customHeight="1">
      <c r="A8" s="285" t="s">
        <v>258</v>
      </c>
      <c r="B8" s="148">
        <v>11</v>
      </c>
      <c r="C8" s="88">
        <v>278</v>
      </c>
      <c r="D8" s="88">
        <v>6987</v>
      </c>
      <c r="E8" s="88">
        <v>3634</v>
      </c>
      <c r="F8" s="88">
        <v>3353</v>
      </c>
      <c r="G8" s="88">
        <v>430</v>
      </c>
      <c r="H8" s="88">
        <v>58</v>
      </c>
      <c r="I8" s="88">
        <v>372</v>
      </c>
      <c r="J8" s="88">
        <v>48</v>
      </c>
      <c r="K8" s="88">
        <v>15</v>
      </c>
      <c r="L8" s="310">
        <v>33</v>
      </c>
      <c r="M8" s="88">
        <v>1448</v>
      </c>
      <c r="N8" s="88">
        <v>1448</v>
      </c>
      <c r="O8" s="88">
        <v>167</v>
      </c>
      <c r="P8" s="88">
        <v>92</v>
      </c>
      <c r="Q8" s="88">
        <v>279</v>
      </c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</row>
    <row r="9" spans="1:49" ht="19.5" customHeight="1">
      <c r="A9" s="285" t="s">
        <v>259</v>
      </c>
      <c r="B9" s="148">
        <v>11</v>
      </c>
      <c r="C9" s="88">
        <v>277</v>
      </c>
      <c r="D9" s="88">
        <v>6422</v>
      </c>
      <c r="E9" s="88">
        <v>3356</v>
      </c>
      <c r="F9" s="88">
        <v>3066</v>
      </c>
      <c r="G9" s="88">
        <v>425</v>
      </c>
      <c r="H9" s="88">
        <v>58</v>
      </c>
      <c r="I9" s="88">
        <v>367</v>
      </c>
      <c r="J9" s="88">
        <v>53</v>
      </c>
      <c r="K9" s="88">
        <v>13</v>
      </c>
      <c r="L9" s="310">
        <v>40</v>
      </c>
      <c r="M9" s="88">
        <v>1402</v>
      </c>
      <c r="N9" s="88">
        <v>1402</v>
      </c>
      <c r="O9" s="88">
        <v>168</v>
      </c>
      <c r="P9" s="88">
        <v>92</v>
      </c>
      <c r="Q9" s="88">
        <v>276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</row>
    <row r="10" spans="1:49" ht="21.75" customHeight="1">
      <c r="A10" s="285" t="s">
        <v>264</v>
      </c>
      <c r="B10" s="148">
        <v>11</v>
      </c>
      <c r="C10" s="88">
        <v>277</v>
      </c>
      <c r="D10" s="88">
        <v>5884</v>
      </c>
      <c r="E10" s="88">
        <v>3144</v>
      </c>
      <c r="F10" s="88">
        <v>2740</v>
      </c>
      <c r="G10" s="88">
        <v>428</v>
      </c>
      <c r="H10" s="88">
        <v>64</v>
      </c>
      <c r="I10" s="88">
        <v>364</v>
      </c>
      <c r="J10" s="88">
        <v>48</v>
      </c>
      <c r="K10" s="88">
        <v>9</v>
      </c>
      <c r="L10" s="310">
        <v>39</v>
      </c>
      <c r="M10" s="88">
        <v>1354</v>
      </c>
      <c r="N10" s="88">
        <v>1354</v>
      </c>
      <c r="O10" s="88">
        <v>168</v>
      </c>
      <c r="P10" s="88">
        <v>97</v>
      </c>
      <c r="Q10" s="88">
        <v>282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</row>
    <row r="11" spans="1:49" ht="21.75" customHeight="1">
      <c r="A11" s="285" t="s">
        <v>515</v>
      </c>
      <c r="B11" s="365">
        <v>11</v>
      </c>
      <c r="C11" s="365">
        <v>272</v>
      </c>
      <c r="D11" s="365">
        <f>SUM(E11:F11)</f>
        <v>5597</v>
      </c>
      <c r="E11" s="365">
        <f>5597-2603</f>
        <v>2994</v>
      </c>
      <c r="F11" s="382">
        <v>2603</v>
      </c>
      <c r="G11" s="365">
        <f>SUM(H11:I11)</f>
        <v>426</v>
      </c>
      <c r="H11" s="382">
        <f>426-362</f>
        <v>64</v>
      </c>
      <c r="I11" s="382">
        <v>362</v>
      </c>
      <c r="J11" s="365">
        <f>SUM(K11:L11)</f>
        <v>50</v>
      </c>
      <c r="K11" s="382">
        <f>50-38</f>
        <v>12</v>
      </c>
      <c r="L11" s="383">
        <v>38</v>
      </c>
      <c r="M11" s="382">
        <v>1116</v>
      </c>
      <c r="N11" s="382">
        <v>1116</v>
      </c>
      <c r="O11" s="382">
        <v>167</v>
      </c>
      <c r="P11" s="382">
        <v>97</v>
      </c>
      <c r="Q11" s="382">
        <v>278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49" ht="21.75" customHeight="1">
      <c r="A12" s="354" t="s">
        <v>513</v>
      </c>
      <c r="B12" s="367">
        <v>11</v>
      </c>
      <c r="C12" s="367">
        <v>268</v>
      </c>
      <c r="D12" s="367">
        <v>5392</v>
      </c>
      <c r="E12" s="367">
        <v>2866</v>
      </c>
      <c r="F12" s="384">
        <v>2526</v>
      </c>
      <c r="G12" s="367">
        <v>414</v>
      </c>
      <c r="H12" s="384">
        <v>67</v>
      </c>
      <c r="I12" s="384">
        <v>347</v>
      </c>
      <c r="J12" s="367">
        <v>47</v>
      </c>
      <c r="K12" s="384">
        <v>10</v>
      </c>
      <c r="L12" s="385">
        <v>37</v>
      </c>
      <c r="M12" s="384">
        <v>963</v>
      </c>
      <c r="N12" s="384">
        <v>963</v>
      </c>
      <c r="O12" s="384">
        <v>167</v>
      </c>
      <c r="P12" s="384">
        <v>98</v>
      </c>
      <c r="Q12" s="384">
        <v>277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</row>
    <row r="13" spans="1:49" s="100" customFormat="1" ht="12.75" customHeight="1">
      <c r="A13" s="168" t="s">
        <v>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</row>
    <row r="14" spans="1:18" ht="18" customHeight="1">
      <c r="A14" s="76" t="s">
        <v>108</v>
      </c>
      <c r="F14" s="78"/>
      <c r="G14" s="79"/>
      <c r="I14" s="78"/>
      <c r="J14" s="80"/>
      <c r="L14" s="78"/>
      <c r="M14" s="80"/>
      <c r="O14" s="78"/>
      <c r="P14" s="80"/>
      <c r="R14" s="78"/>
    </row>
    <row r="15" spans="1:21" s="17" customFormat="1" ht="14.25">
      <c r="A15" s="16" t="s">
        <v>361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="17" customFormat="1" ht="14.25">
      <c r="A16" s="9" t="s">
        <v>362</v>
      </c>
    </row>
    <row r="17" ht="27" customHeight="1"/>
    <row r="18" ht="27" customHeight="1"/>
    <row r="19" ht="27" customHeight="1"/>
    <row r="20" ht="27" customHeight="1"/>
    <row r="21" ht="27" customHeight="1"/>
  </sheetData>
  <sheetProtection/>
  <mergeCells count="10">
    <mergeCell ref="B5:B6"/>
    <mergeCell ref="A5:A6"/>
    <mergeCell ref="C5:C6"/>
    <mergeCell ref="D5:F5"/>
    <mergeCell ref="Q5:Q6"/>
    <mergeCell ref="G5:I5"/>
    <mergeCell ref="J5:L5"/>
    <mergeCell ref="P5:P6"/>
    <mergeCell ref="M5:N5"/>
    <mergeCell ref="O5:O6"/>
  </mergeCells>
  <printOptions/>
  <pageMargins left="0.55" right="0.46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zoomScale="81" zoomScaleNormal="81" zoomScalePageLayoutView="0" workbookViewId="0" topLeftCell="A1">
      <selection activeCell="C12" sqref="C12:S12"/>
    </sheetView>
  </sheetViews>
  <sheetFormatPr defaultColWidth="8.88671875" defaultRowHeight="13.5"/>
  <cols>
    <col min="1" max="1" width="3.77734375" style="77" customWidth="1"/>
    <col min="2" max="2" width="7.4453125" style="77" customWidth="1"/>
    <col min="3" max="3" width="7.5546875" style="77" customWidth="1"/>
    <col min="4" max="4" width="7.4453125" style="77" customWidth="1"/>
    <col min="5" max="5" width="7.5546875" style="77" customWidth="1"/>
    <col min="6" max="6" width="7.6640625" style="77" customWidth="1"/>
    <col min="7" max="7" width="10.77734375" style="77" customWidth="1"/>
    <col min="8" max="8" width="6.5546875" style="77" customWidth="1"/>
    <col min="9" max="9" width="6.99609375" style="77" customWidth="1"/>
    <col min="10" max="10" width="6.4453125" style="77" customWidth="1"/>
    <col min="11" max="11" width="6.3359375" style="77" customWidth="1"/>
    <col min="12" max="13" width="5.77734375" style="77" customWidth="1"/>
    <col min="14" max="14" width="8.88671875" style="77" customWidth="1"/>
    <col min="15" max="15" width="8.21484375" style="77" customWidth="1"/>
    <col min="16" max="16" width="8.88671875" style="77" customWidth="1"/>
    <col min="17" max="18" width="8.5546875" style="77" customWidth="1"/>
    <col min="19" max="19" width="6.10546875" style="77" customWidth="1"/>
    <col min="20" max="16384" width="8.88671875" style="77" customWidth="1"/>
  </cols>
  <sheetData>
    <row r="2" spans="1:5" ht="26.25" customHeight="1">
      <c r="A2" s="487" t="s">
        <v>176</v>
      </c>
      <c r="B2" s="487"/>
      <c r="C2" s="487"/>
      <c r="D2" s="487"/>
      <c r="E2" s="487"/>
    </row>
    <row r="3" spans="6:19" s="83" customFormat="1" ht="14.25">
      <c r="F3" s="76" t="s">
        <v>0</v>
      </c>
      <c r="G3" s="76" t="s">
        <v>0</v>
      </c>
      <c r="H3" s="76" t="s">
        <v>0</v>
      </c>
      <c r="S3" s="84"/>
    </row>
    <row r="4" spans="1:19" s="87" customFormat="1" ht="18.75" customHeight="1">
      <c r="A4" s="489" t="s">
        <v>77</v>
      </c>
      <c r="B4" s="489"/>
      <c r="C4" s="85"/>
      <c r="D4" s="85" t="s">
        <v>0</v>
      </c>
      <c r="E4" s="85"/>
      <c r="F4" s="69"/>
      <c r="G4" s="85"/>
      <c r="H4" s="69"/>
      <c r="I4" s="69"/>
      <c r="J4" s="69"/>
      <c r="K4" s="69"/>
      <c r="L4" s="69"/>
      <c r="M4" s="69"/>
      <c r="N4" s="86"/>
      <c r="O4" s="85"/>
      <c r="P4" s="85"/>
      <c r="S4" s="85" t="s">
        <v>0</v>
      </c>
    </row>
    <row r="5" spans="1:19" s="87" customFormat="1" ht="24.75" customHeight="1">
      <c r="A5" s="490" t="s">
        <v>255</v>
      </c>
      <c r="B5" s="491"/>
      <c r="C5" s="488" t="s">
        <v>19</v>
      </c>
      <c r="D5" s="488" t="s">
        <v>246</v>
      </c>
      <c r="E5" s="488" t="s">
        <v>247</v>
      </c>
      <c r="F5" s="488"/>
      <c r="G5" s="488"/>
      <c r="H5" s="488" t="s">
        <v>248</v>
      </c>
      <c r="I5" s="488"/>
      <c r="J5" s="488"/>
      <c r="K5" s="488" t="s">
        <v>249</v>
      </c>
      <c r="L5" s="488"/>
      <c r="M5" s="488"/>
      <c r="N5" s="488" t="s">
        <v>250</v>
      </c>
      <c r="O5" s="488"/>
      <c r="P5" s="488" t="s">
        <v>251</v>
      </c>
      <c r="Q5" s="486" t="s">
        <v>359</v>
      </c>
      <c r="R5" s="486" t="s">
        <v>360</v>
      </c>
      <c r="S5" s="497" t="s">
        <v>252</v>
      </c>
    </row>
    <row r="6" spans="1:19" s="87" customFormat="1" ht="24.75" customHeight="1">
      <c r="A6" s="490"/>
      <c r="B6" s="491"/>
      <c r="C6" s="488"/>
      <c r="D6" s="488"/>
      <c r="E6" s="71" t="s">
        <v>1</v>
      </c>
      <c r="F6" s="71" t="s">
        <v>2</v>
      </c>
      <c r="G6" s="71" t="s">
        <v>3</v>
      </c>
      <c r="H6" s="71" t="s">
        <v>1</v>
      </c>
      <c r="I6" s="71" t="s">
        <v>228</v>
      </c>
      <c r="J6" s="71" t="s">
        <v>3</v>
      </c>
      <c r="K6" s="71" t="s">
        <v>1</v>
      </c>
      <c r="L6" s="71" t="s">
        <v>228</v>
      </c>
      <c r="M6" s="71" t="s">
        <v>3</v>
      </c>
      <c r="N6" s="71" t="s">
        <v>12</v>
      </c>
      <c r="O6" s="71" t="s">
        <v>20</v>
      </c>
      <c r="P6" s="488"/>
      <c r="Q6" s="470"/>
      <c r="R6" s="486"/>
      <c r="S6" s="497"/>
    </row>
    <row r="7" spans="1:20" s="87" customFormat="1" ht="21.75" customHeight="1">
      <c r="A7" s="495" t="s">
        <v>253</v>
      </c>
      <c r="B7" s="496"/>
      <c r="C7" s="148">
        <v>4</v>
      </c>
      <c r="D7" s="159">
        <v>67</v>
      </c>
      <c r="E7" s="159">
        <v>2158</v>
      </c>
      <c r="F7" s="159">
        <v>780</v>
      </c>
      <c r="G7" s="159">
        <v>1378</v>
      </c>
      <c r="H7" s="159">
        <v>139</v>
      </c>
      <c r="I7" s="159">
        <v>33</v>
      </c>
      <c r="J7" s="159">
        <v>106</v>
      </c>
      <c r="K7" s="159">
        <v>14</v>
      </c>
      <c r="L7" s="159">
        <v>8</v>
      </c>
      <c r="M7" s="309">
        <v>6</v>
      </c>
      <c r="N7" s="159">
        <v>880</v>
      </c>
      <c r="O7" s="159">
        <v>875</v>
      </c>
      <c r="P7" s="159">
        <v>673</v>
      </c>
      <c r="Q7" s="159">
        <v>75</v>
      </c>
      <c r="R7" s="159">
        <v>36</v>
      </c>
      <c r="S7" s="159">
        <v>77</v>
      </c>
      <c r="T7" s="72"/>
    </row>
    <row r="8" spans="1:20" s="87" customFormat="1" ht="21.75" customHeight="1">
      <c r="A8" s="495" t="s">
        <v>254</v>
      </c>
      <c r="B8" s="496"/>
      <c r="C8" s="148">
        <v>4</v>
      </c>
      <c r="D8" s="88">
        <v>64</v>
      </c>
      <c r="E8" s="88">
        <v>2004</v>
      </c>
      <c r="F8" s="88">
        <v>697</v>
      </c>
      <c r="G8" s="88">
        <v>1307</v>
      </c>
      <c r="H8" s="88">
        <v>134</v>
      </c>
      <c r="I8" s="88">
        <v>30</v>
      </c>
      <c r="J8" s="88">
        <v>104</v>
      </c>
      <c r="K8" s="88">
        <v>14</v>
      </c>
      <c r="L8" s="88">
        <v>6</v>
      </c>
      <c r="M8" s="310">
        <v>8</v>
      </c>
      <c r="N8" s="88">
        <v>779</v>
      </c>
      <c r="O8" s="88">
        <v>776</v>
      </c>
      <c r="P8" s="88">
        <v>631</v>
      </c>
      <c r="Q8" s="88">
        <v>75</v>
      </c>
      <c r="R8" s="88">
        <v>36</v>
      </c>
      <c r="S8" s="88">
        <v>69</v>
      </c>
      <c r="T8" s="72"/>
    </row>
    <row r="9" spans="1:20" s="87" customFormat="1" ht="21.75" customHeight="1">
      <c r="A9" s="494" t="s">
        <v>495</v>
      </c>
      <c r="B9" s="495"/>
      <c r="C9" s="88">
        <v>4</v>
      </c>
      <c r="D9" s="88">
        <v>64</v>
      </c>
      <c r="E9" s="88">
        <v>1891</v>
      </c>
      <c r="F9" s="88">
        <v>616</v>
      </c>
      <c r="G9" s="88">
        <v>1275</v>
      </c>
      <c r="H9" s="88">
        <v>137</v>
      </c>
      <c r="I9" s="88">
        <v>31</v>
      </c>
      <c r="J9" s="88">
        <v>106</v>
      </c>
      <c r="K9" s="88">
        <v>13</v>
      </c>
      <c r="L9" s="88">
        <v>5</v>
      </c>
      <c r="M9" s="310">
        <v>8</v>
      </c>
      <c r="N9" s="88">
        <v>701</v>
      </c>
      <c r="O9" s="88">
        <v>701</v>
      </c>
      <c r="P9" s="88">
        <v>583</v>
      </c>
      <c r="Q9" s="88">
        <v>75</v>
      </c>
      <c r="R9" s="88">
        <v>36</v>
      </c>
      <c r="S9" s="88">
        <v>64</v>
      </c>
      <c r="T9" s="72"/>
    </row>
    <row r="10" spans="1:20" s="87" customFormat="1" ht="21.75" customHeight="1">
      <c r="A10" s="494" t="s">
        <v>478</v>
      </c>
      <c r="B10" s="495"/>
      <c r="C10" s="88">
        <v>4</v>
      </c>
      <c r="D10" s="88">
        <v>62</v>
      </c>
      <c r="E10" s="88">
        <f>SUM(F10:G10)</f>
        <v>1698</v>
      </c>
      <c r="F10" s="88">
        <f>1698-1134</f>
        <v>564</v>
      </c>
      <c r="G10" s="88">
        <v>1134</v>
      </c>
      <c r="H10" s="88">
        <f>SUM(I10:J10)</f>
        <v>131</v>
      </c>
      <c r="I10" s="88">
        <f>131-104</f>
        <v>27</v>
      </c>
      <c r="J10" s="88">
        <v>104</v>
      </c>
      <c r="K10" s="88">
        <f>SUM(L10:M10)</f>
        <v>13</v>
      </c>
      <c r="L10" s="88">
        <f>13-7</f>
        <v>6</v>
      </c>
      <c r="M10" s="310">
        <v>7</v>
      </c>
      <c r="N10" s="88">
        <v>674</v>
      </c>
      <c r="O10" s="88">
        <v>673</v>
      </c>
      <c r="P10" s="88">
        <v>481</v>
      </c>
      <c r="Q10" s="88">
        <v>75</v>
      </c>
      <c r="R10" s="88">
        <v>36</v>
      </c>
      <c r="S10" s="88">
        <v>62</v>
      </c>
      <c r="T10" s="72"/>
    </row>
    <row r="11" spans="1:20" s="87" customFormat="1" ht="21.75" customHeight="1">
      <c r="A11" s="492" t="s">
        <v>513</v>
      </c>
      <c r="B11" s="493"/>
      <c r="C11" s="367">
        <v>4</v>
      </c>
      <c r="D11" s="367">
        <v>60</v>
      </c>
      <c r="E11" s="367">
        <v>1491</v>
      </c>
      <c r="F11" s="367">
        <v>548</v>
      </c>
      <c r="G11" s="367">
        <v>943</v>
      </c>
      <c r="H11" s="367">
        <v>132</v>
      </c>
      <c r="I11" s="367">
        <v>31</v>
      </c>
      <c r="J11" s="367">
        <v>101</v>
      </c>
      <c r="K11" s="367">
        <v>14</v>
      </c>
      <c r="L11" s="367">
        <v>7</v>
      </c>
      <c r="M11" s="368">
        <v>7</v>
      </c>
      <c r="N11" s="367">
        <v>613</v>
      </c>
      <c r="O11" s="367">
        <v>608</v>
      </c>
      <c r="P11" s="367">
        <v>415</v>
      </c>
      <c r="Q11" s="367">
        <v>75</v>
      </c>
      <c r="R11" s="367">
        <v>36</v>
      </c>
      <c r="S11" s="367">
        <v>60</v>
      </c>
      <c r="T11" s="72"/>
    </row>
    <row r="12" spans="1:20" s="80" customFormat="1" ht="21.75" customHeight="1">
      <c r="A12" s="130"/>
      <c r="B12" s="170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2"/>
    </row>
    <row r="13" spans="1:21" ht="18" customHeight="1">
      <c r="A13" s="76" t="s">
        <v>108</v>
      </c>
      <c r="G13" s="78"/>
      <c r="H13" s="79"/>
      <c r="K13" s="78"/>
      <c r="L13" s="80"/>
      <c r="M13" s="80"/>
      <c r="O13" s="78"/>
      <c r="P13" s="80"/>
      <c r="R13" s="78"/>
      <c r="S13" s="80"/>
      <c r="U13" s="78"/>
    </row>
    <row r="14" spans="1:21" s="17" customFormat="1" ht="14.25">
      <c r="A14" s="16" t="s">
        <v>361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="17" customFormat="1" ht="14.25">
      <c r="A15" s="9" t="s">
        <v>362</v>
      </c>
    </row>
  </sheetData>
  <sheetProtection/>
  <mergeCells count="18">
    <mergeCell ref="A11:B11"/>
    <mergeCell ref="A10:B10"/>
    <mergeCell ref="A8:B8"/>
    <mergeCell ref="A9:B9"/>
    <mergeCell ref="A7:B7"/>
    <mergeCell ref="S5:S6"/>
    <mergeCell ref="H5:J5"/>
    <mergeCell ref="K5:M5"/>
    <mergeCell ref="N5:O5"/>
    <mergeCell ref="R5:R6"/>
    <mergeCell ref="A2:E2"/>
    <mergeCell ref="P5:P6"/>
    <mergeCell ref="Q5:Q6"/>
    <mergeCell ref="C5:C6"/>
    <mergeCell ref="D5:D6"/>
    <mergeCell ref="E5:G5"/>
    <mergeCell ref="A4:B4"/>
    <mergeCell ref="A5:B6"/>
  </mergeCells>
  <printOptions/>
  <pageMargins left="0.15748031496062992" right="0.15748031496062992" top="0.6299212598425197" bottom="0.5118110236220472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5"/>
  <sheetViews>
    <sheetView zoomScale="92" zoomScaleNormal="92" zoomScalePageLayoutView="0" workbookViewId="0" topLeftCell="A1">
      <selection activeCell="C12" sqref="C12:S12"/>
    </sheetView>
  </sheetViews>
  <sheetFormatPr defaultColWidth="8.88671875" defaultRowHeight="13.5"/>
  <cols>
    <col min="1" max="1" width="3.77734375" style="77" customWidth="1"/>
    <col min="2" max="2" width="7.21484375" style="77" customWidth="1"/>
    <col min="3" max="3" width="5.99609375" style="77" customWidth="1"/>
    <col min="4" max="4" width="6.6640625" style="77" customWidth="1"/>
    <col min="5" max="7" width="8.88671875" style="77" customWidth="1"/>
    <col min="8" max="10" width="7.5546875" style="77" customWidth="1"/>
    <col min="11" max="11" width="6.3359375" style="77" customWidth="1"/>
    <col min="12" max="13" width="5.77734375" style="77" customWidth="1"/>
    <col min="14" max="17" width="8.88671875" style="77" customWidth="1"/>
    <col min="18" max="19" width="7.10546875" style="77" customWidth="1"/>
    <col min="20" max="16384" width="8.88671875" style="77" customWidth="1"/>
  </cols>
  <sheetData>
    <row r="2" spans="1:5" ht="26.25" customHeight="1">
      <c r="A2" s="487" t="s">
        <v>177</v>
      </c>
      <c r="B2" s="487"/>
      <c r="C2" s="487"/>
      <c r="D2" s="487"/>
      <c r="E2" s="487"/>
    </row>
    <row r="3" spans="6:19" s="83" customFormat="1" ht="14.25">
      <c r="F3" s="76" t="s">
        <v>0</v>
      </c>
      <c r="G3" s="76" t="s">
        <v>0</v>
      </c>
      <c r="H3" s="76" t="s">
        <v>0</v>
      </c>
      <c r="S3" s="84"/>
    </row>
    <row r="4" spans="1:19" s="87" customFormat="1" ht="18.75" customHeight="1">
      <c r="A4" s="489" t="s">
        <v>165</v>
      </c>
      <c r="B4" s="489"/>
      <c r="C4" s="85"/>
      <c r="D4" s="85" t="s">
        <v>0</v>
      </c>
      <c r="E4" s="85"/>
      <c r="F4" s="69"/>
      <c r="G4" s="85"/>
      <c r="H4" s="69"/>
      <c r="I4" s="69"/>
      <c r="J4" s="69"/>
      <c r="K4" s="69"/>
      <c r="L4" s="69"/>
      <c r="M4" s="69"/>
      <c r="N4" s="86"/>
      <c r="O4" s="85"/>
      <c r="P4" s="85"/>
      <c r="S4" s="85" t="s">
        <v>0</v>
      </c>
    </row>
    <row r="5" spans="1:19" s="87" customFormat="1" ht="24.75" customHeight="1">
      <c r="A5" s="490" t="s">
        <v>166</v>
      </c>
      <c r="B5" s="491"/>
      <c r="C5" s="488" t="s">
        <v>19</v>
      </c>
      <c r="D5" s="488" t="s">
        <v>167</v>
      </c>
      <c r="E5" s="488" t="s">
        <v>168</v>
      </c>
      <c r="F5" s="488"/>
      <c r="G5" s="488"/>
      <c r="H5" s="488" t="s">
        <v>169</v>
      </c>
      <c r="I5" s="488"/>
      <c r="J5" s="488"/>
      <c r="K5" s="488" t="s">
        <v>170</v>
      </c>
      <c r="L5" s="488"/>
      <c r="M5" s="488"/>
      <c r="N5" s="488" t="s">
        <v>171</v>
      </c>
      <c r="O5" s="488"/>
      <c r="P5" s="488" t="s">
        <v>172</v>
      </c>
      <c r="Q5" s="486" t="s">
        <v>359</v>
      </c>
      <c r="R5" s="486" t="s">
        <v>360</v>
      </c>
      <c r="S5" s="497" t="s">
        <v>173</v>
      </c>
    </row>
    <row r="6" spans="1:19" s="87" customFormat="1" ht="24.75" customHeight="1">
      <c r="A6" s="490"/>
      <c r="B6" s="491"/>
      <c r="C6" s="488"/>
      <c r="D6" s="488"/>
      <c r="E6" s="71" t="s">
        <v>1</v>
      </c>
      <c r="F6" s="71" t="s">
        <v>2</v>
      </c>
      <c r="G6" s="71" t="s">
        <v>3</v>
      </c>
      <c r="H6" s="71" t="s">
        <v>1</v>
      </c>
      <c r="I6" s="71" t="s">
        <v>228</v>
      </c>
      <c r="J6" s="71" t="s">
        <v>3</v>
      </c>
      <c r="K6" s="71" t="s">
        <v>1</v>
      </c>
      <c r="L6" s="71" t="s">
        <v>228</v>
      </c>
      <c r="M6" s="71" t="s">
        <v>3</v>
      </c>
      <c r="N6" s="71" t="s">
        <v>12</v>
      </c>
      <c r="O6" s="71" t="s">
        <v>20</v>
      </c>
      <c r="P6" s="488"/>
      <c r="Q6" s="470"/>
      <c r="R6" s="486"/>
      <c r="S6" s="497"/>
    </row>
    <row r="7" spans="1:20" s="87" customFormat="1" ht="21.75" customHeight="1">
      <c r="A7" s="498" t="s">
        <v>174</v>
      </c>
      <c r="B7" s="499"/>
      <c r="C7" s="386">
        <v>4</v>
      </c>
      <c r="D7" s="387">
        <v>79</v>
      </c>
      <c r="E7" s="387">
        <v>2768</v>
      </c>
      <c r="F7" s="387">
        <v>1883</v>
      </c>
      <c r="G7" s="387">
        <v>885</v>
      </c>
      <c r="H7" s="387">
        <v>143</v>
      </c>
      <c r="I7" s="387">
        <v>78</v>
      </c>
      <c r="J7" s="387">
        <v>65</v>
      </c>
      <c r="K7" s="387">
        <v>15</v>
      </c>
      <c r="L7" s="387">
        <v>11</v>
      </c>
      <c r="M7" s="319">
        <v>4</v>
      </c>
      <c r="N7" s="387">
        <v>1020</v>
      </c>
      <c r="O7" s="387">
        <v>1013</v>
      </c>
      <c r="P7" s="387">
        <v>840</v>
      </c>
      <c r="Q7" s="387">
        <v>52</v>
      </c>
      <c r="R7" s="387">
        <v>30</v>
      </c>
      <c r="S7" s="387">
        <v>81</v>
      </c>
      <c r="T7" s="72"/>
    </row>
    <row r="8" spans="1:20" s="87" customFormat="1" ht="21.75" customHeight="1">
      <c r="A8" s="498" t="s">
        <v>187</v>
      </c>
      <c r="B8" s="499"/>
      <c r="C8" s="376">
        <v>4</v>
      </c>
      <c r="D8" s="365">
        <v>76</v>
      </c>
      <c r="E8" s="365">
        <v>2581</v>
      </c>
      <c r="F8" s="365">
        <v>1735</v>
      </c>
      <c r="G8" s="365">
        <v>846</v>
      </c>
      <c r="H8" s="365">
        <v>143</v>
      </c>
      <c r="I8" s="365">
        <v>81</v>
      </c>
      <c r="J8" s="365">
        <v>62</v>
      </c>
      <c r="K8" s="365">
        <v>15</v>
      </c>
      <c r="L8" s="365">
        <v>11</v>
      </c>
      <c r="M8" s="320">
        <v>4</v>
      </c>
      <c r="N8" s="365">
        <v>1000</v>
      </c>
      <c r="O8" s="365">
        <v>995</v>
      </c>
      <c r="P8" s="365">
        <v>816</v>
      </c>
      <c r="Q8" s="365">
        <v>52</v>
      </c>
      <c r="R8" s="365">
        <v>29</v>
      </c>
      <c r="S8" s="365">
        <v>77</v>
      </c>
      <c r="T8" s="72"/>
    </row>
    <row r="9" spans="1:20" s="87" customFormat="1" ht="21.75" customHeight="1">
      <c r="A9" s="498" t="s">
        <v>338</v>
      </c>
      <c r="B9" s="499"/>
      <c r="C9" s="376">
        <v>4</v>
      </c>
      <c r="D9" s="365">
        <v>76</v>
      </c>
      <c r="E9" s="365">
        <v>2410</v>
      </c>
      <c r="F9" s="365">
        <v>1614</v>
      </c>
      <c r="G9" s="365">
        <v>796</v>
      </c>
      <c r="H9" s="365">
        <v>147</v>
      </c>
      <c r="I9" s="365">
        <v>77</v>
      </c>
      <c r="J9" s="365">
        <v>70</v>
      </c>
      <c r="K9" s="365">
        <v>15</v>
      </c>
      <c r="L9" s="365">
        <v>12</v>
      </c>
      <c r="M9" s="320">
        <v>3</v>
      </c>
      <c r="N9" s="365">
        <v>929</v>
      </c>
      <c r="O9" s="366">
        <v>927</v>
      </c>
      <c r="P9" s="365">
        <v>780</v>
      </c>
      <c r="Q9" s="365">
        <v>46</v>
      </c>
      <c r="R9" s="365">
        <v>29</v>
      </c>
      <c r="S9" s="365">
        <v>77</v>
      </c>
      <c r="T9" s="72"/>
    </row>
    <row r="10" spans="1:20" s="87" customFormat="1" ht="21.75" customHeight="1">
      <c r="A10" s="502" t="s">
        <v>477</v>
      </c>
      <c r="B10" s="498"/>
      <c r="C10" s="365">
        <v>4</v>
      </c>
      <c r="D10" s="365">
        <v>74</v>
      </c>
      <c r="E10" s="365">
        <f>SUM(F10:G10)</f>
        <v>2219</v>
      </c>
      <c r="F10" s="365">
        <f>2219-726</f>
        <v>1493</v>
      </c>
      <c r="G10" s="365">
        <v>726</v>
      </c>
      <c r="H10" s="365">
        <f>SUM(I10:J10)</f>
        <v>142</v>
      </c>
      <c r="I10" s="365">
        <f>142-68</f>
        <v>74</v>
      </c>
      <c r="J10" s="365">
        <v>68</v>
      </c>
      <c r="K10" s="365">
        <f>SUM(L10:M10)</f>
        <v>15</v>
      </c>
      <c r="L10" s="365">
        <f>15-4</f>
        <v>11</v>
      </c>
      <c r="M10" s="320">
        <v>4</v>
      </c>
      <c r="N10" s="365">
        <v>818</v>
      </c>
      <c r="O10" s="366">
        <v>817</v>
      </c>
      <c r="P10" s="365">
        <v>649</v>
      </c>
      <c r="Q10" s="365">
        <v>9</v>
      </c>
      <c r="R10" s="366">
        <v>29</v>
      </c>
      <c r="S10" s="365">
        <v>76</v>
      </c>
      <c r="T10" s="72"/>
    </row>
    <row r="11" spans="1:20" s="87" customFormat="1" ht="21.75" customHeight="1">
      <c r="A11" s="500" t="s">
        <v>512</v>
      </c>
      <c r="B11" s="501"/>
      <c r="C11" s="367">
        <v>4</v>
      </c>
      <c r="D11" s="367">
        <v>71</v>
      </c>
      <c r="E11" s="367">
        <v>1974</v>
      </c>
      <c r="F11" s="367">
        <v>1327</v>
      </c>
      <c r="G11" s="367">
        <v>647</v>
      </c>
      <c r="H11" s="367">
        <v>138</v>
      </c>
      <c r="I11" s="367">
        <v>67</v>
      </c>
      <c r="J11" s="367">
        <v>71</v>
      </c>
      <c r="K11" s="367">
        <v>15</v>
      </c>
      <c r="L11" s="367">
        <v>10</v>
      </c>
      <c r="M11" s="368">
        <v>5</v>
      </c>
      <c r="N11" s="367">
        <v>789</v>
      </c>
      <c r="O11" s="369">
        <v>786</v>
      </c>
      <c r="P11" s="367">
        <v>571</v>
      </c>
      <c r="Q11" s="367">
        <v>11</v>
      </c>
      <c r="R11" s="369">
        <v>29</v>
      </c>
      <c r="S11" s="367">
        <v>72</v>
      </c>
      <c r="T11" s="72"/>
    </row>
    <row r="12" spans="2:20" s="80" customFormat="1" ht="12.75" customHeight="1">
      <c r="B12" s="170"/>
      <c r="C12" s="14"/>
      <c r="D12" s="14"/>
      <c r="E12" s="286"/>
      <c r="F12" s="14"/>
      <c r="G12" s="14"/>
      <c r="H12" s="286"/>
      <c r="I12" s="14"/>
      <c r="J12" s="14"/>
      <c r="K12" s="286"/>
      <c r="L12" s="14"/>
      <c r="M12" s="14"/>
      <c r="N12" s="14"/>
      <c r="O12" s="441"/>
      <c r="P12" s="14"/>
      <c r="Q12" s="442"/>
      <c r="R12" s="443"/>
      <c r="S12" s="110"/>
      <c r="T12" s="82"/>
    </row>
    <row r="13" spans="1:21" ht="18" customHeight="1">
      <c r="A13" s="76" t="s">
        <v>175</v>
      </c>
      <c r="G13" s="78"/>
      <c r="H13" s="79"/>
      <c r="K13" s="78"/>
      <c r="L13" s="80"/>
      <c r="M13" s="80"/>
      <c r="O13" s="78"/>
      <c r="P13" s="80"/>
      <c r="R13" s="78"/>
      <c r="S13" s="80"/>
      <c r="U13" s="78"/>
    </row>
    <row r="14" spans="1:21" s="17" customFormat="1" ht="14.25">
      <c r="A14" s="16" t="s">
        <v>361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="17" customFormat="1" ht="14.25">
      <c r="A15" s="9" t="s">
        <v>362</v>
      </c>
    </row>
  </sheetData>
  <sheetProtection/>
  <mergeCells count="18">
    <mergeCell ref="A11:B11"/>
    <mergeCell ref="A10:B10"/>
    <mergeCell ref="A2:E2"/>
    <mergeCell ref="P5:P6"/>
    <mergeCell ref="C5:C6"/>
    <mergeCell ref="D5:D6"/>
    <mergeCell ref="E5:G5"/>
    <mergeCell ref="A4:B4"/>
    <mergeCell ref="A5:B6"/>
    <mergeCell ref="A9:B9"/>
    <mergeCell ref="A7:B7"/>
    <mergeCell ref="A8:B8"/>
    <mergeCell ref="S5:S6"/>
    <mergeCell ref="H5:J5"/>
    <mergeCell ref="K5:M5"/>
    <mergeCell ref="N5:O5"/>
    <mergeCell ref="R5:R6"/>
    <mergeCell ref="Q5:Q6"/>
  </mergeCells>
  <printOptions/>
  <pageMargins left="0.11811023622047245" right="0.11811023622047245" top="0.6299212598425197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8"/>
  <sheetViews>
    <sheetView zoomScale="95" zoomScaleNormal="95" zoomScalePageLayoutView="0" workbookViewId="0" topLeftCell="A1">
      <selection activeCell="C15" sqref="C15:T15"/>
    </sheetView>
  </sheetViews>
  <sheetFormatPr defaultColWidth="8.88671875" defaultRowHeight="13.5"/>
  <cols>
    <col min="1" max="1" width="10.21484375" style="17" customWidth="1"/>
    <col min="2" max="2" width="7.21484375" style="17" customWidth="1"/>
    <col min="3" max="3" width="8.77734375" style="17" customWidth="1"/>
    <col min="4" max="4" width="9.10546875" style="17" customWidth="1"/>
    <col min="5" max="5" width="7.99609375" style="17" customWidth="1"/>
    <col min="6" max="6" width="9.99609375" style="17" customWidth="1"/>
    <col min="7" max="7" width="8.99609375" style="17" customWidth="1"/>
    <col min="8" max="8" width="6.5546875" style="17" customWidth="1"/>
    <col min="9" max="10" width="5.99609375" style="17" customWidth="1"/>
    <col min="11" max="11" width="6.5546875" style="17" customWidth="1"/>
    <col min="12" max="13" width="6.6640625" style="17" customWidth="1"/>
    <col min="14" max="17" width="7.99609375" style="17" customWidth="1"/>
    <col min="18" max="18" width="6.88671875" style="17" customWidth="1"/>
    <col min="19" max="19" width="8.88671875" style="17" customWidth="1"/>
    <col min="20" max="20" width="6.3359375" style="17" customWidth="1"/>
    <col min="21" max="16384" width="8.88671875" style="17" customWidth="1"/>
  </cols>
  <sheetData>
    <row r="1" ht="13.5"/>
    <row r="2" spans="1:5" s="26" customFormat="1" ht="27" customHeight="1">
      <c r="A2" s="512" t="s">
        <v>201</v>
      </c>
      <c r="B2" s="512"/>
      <c r="C2" s="512"/>
      <c r="D2" s="512"/>
      <c r="E2" s="512"/>
    </row>
    <row r="3" spans="2:20" ht="10.5" customHeight="1">
      <c r="B3" s="9"/>
      <c r="C3" s="9"/>
      <c r="D3" s="9"/>
      <c r="E3" s="9"/>
      <c r="F3" s="8" t="s">
        <v>0</v>
      </c>
      <c r="G3" s="8" t="s">
        <v>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0.5" customHeight="1">
      <c r="B4" s="9"/>
      <c r="C4" s="9"/>
      <c r="D4" s="9"/>
      <c r="E4" s="9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="487" customFormat="1" ht="26.25" customHeight="1">
      <c r="A5" s="487" t="s">
        <v>229</v>
      </c>
    </row>
    <row r="6" spans="6:19" s="83" customFormat="1" ht="13.5">
      <c r="F6" s="76" t="s">
        <v>0</v>
      </c>
      <c r="G6" s="76" t="s">
        <v>0</v>
      </c>
      <c r="H6" s="76" t="s">
        <v>0</v>
      </c>
      <c r="S6" s="84"/>
    </row>
    <row r="7" spans="1:20" ht="21" customHeight="1">
      <c r="A7" s="513" t="s">
        <v>202</v>
      </c>
      <c r="B7" s="513"/>
      <c r="C7" s="8"/>
      <c r="D7" s="8" t="s">
        <v>0</v>
      </c>
      <c r="E7" s="8"/>
      <c r="F7" s="10"/>
      <c r="G7" s="8"/>
      <c r="H7" s="10"/>
      <c r="I7" s="10"/>
      <c r="J7" s="10"/>
      <c r="K7" s="20"/>
      <c r="L7" s="8"/>
      <c r="M7" s="8"/>
      <c r="N7" s="20"/>
      <c r="O7" s="8"/>
      <c r="P7" s="20"/>
      <c r="Q7" s="8"/>
      <c r="R7" s="9"/>
      <c r="S7" s="9"/>
      <c r="T7" s="8"/>
    </row>
    <row r="8" spans="1:20" ht="19.5" customHeight="1">
      <c r="A8" s="514" t="s">
        <v>203</v>
      </c>
      <c r="B8" s="515"/>
      <c r="C8" s="470" t="s">
        <v>19</v>
      </c>
      <c r="D8" s="470" t="s">
        <v>9</v>
      </c>
      <c r="E8" s="470" t="s">
        <v>204</v>
      </c>
      <c r="F8" s="470"/>
      <c r="G8" s="470"/>
      <c r="H8" s="470" t="s">
        <v>205</v>
      </c>
      <c r="I8" s="470"/>
      <c r="J8" s="470"/>
      <c r="K8" s="470" t="s">
        <v>206</v>
      </c>
      <c r="L8" s="470"/>
      <c r="M8" s="470"/>
      <c r="N8" s="470" t="s">
        <v>207</v>
      </c>
      <c r="O8" s="470"/>
      <c r="P8" s="470" t="s">
        <v>208</v>
      </c>
      <c r="Q8" s="470"/>
      <c r="R8" s="486" t="s">
        <v>359</v>
      </c>
      <c r="S8" s="486" t="s">
        <v>360</v>
      </c>
      <c r="T8" s="505" t="s">
        <v>209</v>
      </c>
    </row>
    <row r="9" spans="1:20" ht="19.5" customHeight="1">
      <c r="A9" s="516"/>
      <c r="B9" s="517"/>
      <c r="C9" s="470"/>
      <c r="D9" s="470"/>
      <c r="E9" s="11" t="s">
        <v>1</v>
      </c>
      <c r="F9" s="11" t="s">
        <v>2</v>
      </c>
      <c r="G9" s="11" t="s">
        <v>3</v>
      </c>
      <c r="H9" s="11" t="s">
        <v>1</v>
      </c>
      <c r="I9" s="11" t="s">
        <v>339</v>
      </c>
      <c r="J9" s="11" t="s">
        <v>3</v>
      </c>
      <c r="K9" s="11" t="s">
        <v>1</v>
      </c>
      <c r="L9" s="11" t="s">
        <v>339</v>
      </c>
      <c r="M9" s="11" t="s">
        <v>3</v>
      </c>
      <c r="N9" s="11" t="s">
        <v>12</v>
      </c>
      <c r="O9" s="11" t="s">
        <v>20</v>
      </c>
      <c r="P9" s="11" t="s">
        <v>210</v>
      </c>
      <c r="Q9" s="11" t="s">
        <v>21</v>
      </c>
      <c r="R9" s="470"/>
      <c r="S9" s="486"/>
      <c r="T9" s="506"/>
    </row>
    <row r="10" spans="1:20" ht="30.75" customHeight="1">
      <c r="A10" s="507" t="s">
        <v>211</v>
      </c>
      <c r="B10" s="508"/>
      <c r="C10" s="149">
        <v>4</v>
      </c>
      <c r="D10" s="149">
        <v>144</v>
      </c>
      <c r="E10" s="149">
        <v>4900</v>
      </c>
      <c r="F10" s="149">
        <v>2287</v>
      </c>
      <c r="G10" s="149">
        <v>2613</v>
      </c>
      <c r="H10" s="149">
        <v>296</v>
      </c>
      <c r="I10" s="149">
        <v>213</v>
      </c>
      <c r="J10" s="149">
        <v>83</v>
      </c>
      <c r="K10" s="149">
        <v>27</v>
      </c>
      <c r="L10" s="149">
        <v>19</v>
      </c>
      <c r="M10" s="311">
        <v>8</v>
      </c>
      <c r="N10" s="149">
        <v>1769</v>
      </c>
      <c r="O10" s="150">
        <v>1483</v>
      </c>
      <c r="P10" s="150">
        <v>1606</v>
      </c>
      <c r="Q10" s="150">
        <v>1558</v>
      </c>
      <c r="R10" s="150">
        <v>87</v>
      </c>
      <c r="S10" s="150">
        <v>51</v>
      </c>
      <c r="T10" s="149">
        <v>149</v>
      </c>
    </row>
    <row r="11" spans="1:20" ht="21.75" customHeight="1">
      <c r="A11" s="503" t="s">
        <v>186</v>
      </c>
      <c r="B11" s="504"/>
      <c r="C11" s="110">
        <v>2</v>
      </c>
      <c r="D11" s="110">
        <v>67</v>
      </c>
      <c r="E11" s="110">
        <v>1824</v>
      </c>
      <c r="F11" s="110">
        <v>1824</v>
      </c>
      <c r="G11" s="110">
        <v>0</v>
      </c>
      <c r="H11" s="110">
        <v>141</v>
      </c>
      <c r="I11" s="110">
        <v>114</v>
      </c>
      <c r="J11" s="110">
        <v>27</v>
      </c>
      <c r="K11" s="110">
        <v>10</v>
      </c>
      <c r="L11" s="110">
        <v>8</v>
      </c>
      <c r="M11" s="306">
        <v>2</v>
      </c>
      <c r="N11" s="110">
        <v>663</v>
      </c>
      <c r="O11" s="110">
        <v>512</v>
      </c>
      <c r="P11" s="110">
        <v>544</v>
      </c>
      <c r="Q11" s="110">
        <v>539</v>
      </c>
      <c r="R11" s="110">
        <v>48</v>
      </c>
      <c r="S11" s="110">
        <v>22</v>
      </c>
      <c r="T11" s="110">
        <v>76</v>
      </c>
    </row>
    <row r="12" spans="1:20" ht="21.75" customHeight="1">
      <c r="A12" s="503" t="s">
        <v>338</v>
      </c>
      <c r="B12" s="504"/>
      <c r="C12" s="353">
        <v>2</v>
      </c>
      <c r="D12" s="110">
        <v>65</v>
      </c>
      <c r="E12" s="110">
        <v>1635</v>
      </c>
      <c r="F12" s="110">
        <f>E12-G12</f>
        <v>1635</v>
      </c>
      <c r="G12" s="110">
        <v>0</v>
      </c>
      <c r="H12" s="110">
        <v>141</v>
      </c>
      <c r="I12" s="110">
        <f>H12-J12</f>
        <v>117</v>
      </c>
      <c r="J12" s="110">
        <v>24</v>
      </c>
      <c r="K12" s="110">
        <v>10</v>
      </c>
      <c r="L12" s="110">
        <f>K12-M12</f>
        <v>8</v>
      </c>
      <c r="M12" s="306">
        <v>2</v>
      </c>
      <c r="N12" s="110">
        <v>663</v>
      </c>
      <c r="O12" s="110">
        <v>539</v>
      </c>
      <c r="P12" s="110">
        <v>524</v>
      </c>
      <c r="Q12" s="110">
        <v>524</v>
      </c>
      <c r="R12" s="110">
        <v>49</v>
      </c>
      <c r="S12" s="110">
        <v>23</v>
      </c>
      <c r="T12" s="110">
        <v>67</v>
      </c>
    </row>
    <row r="13" spans="1:20" ht="21.75" customHeight="1">
      <c r="A13" s="503" t="s">
        <v>477</v>
      </c>
      <c r="B13" s="504"/>
      <c r="C13" s="110">
        <v>2</v>
      </c>
      <c r="D13" s="110">
        <v>63</v>
      </c>
      <c r="E13" s="110">
        <v>1471</v>
      </c>
      <c r="F13" s="110">
        <v>1471</v>
      </c>
      <c r="G13" s="110">
        <v>0</v>
      </c>
      <c r="H13" s="110">
        <v>137</v>
      </c>
      <c r="I13" s="110">
        <v>112</v>
      </c>
      <c r="J13" s="110">
        <v>25</v>
      </c>
      <c r="K13" s="110">
        <v>10</v>
      </c>
      <c r="L13" s="110">
        <v>9</v>
      </c>
      <c r="M13" s="306">
        <v>1</v>
      </c>
      <c r="N13" s="110">
        <v>607</v>
      </c>
      <c r="O13" s="110">
        <v>517</v>
      </c>
      <c r="P13" s="110">
        <v>470</v>
      </c>
      <c r="Q13" s="110">
        <v>468</v>
      </c>
      <c r="R13" s="110">
        <v>49</v>
      </c>
      <c r="S13" s="110">
        <v>23</v>
      </c>
      <c r="T13" s="110">
        <v>63</v>
      </c>
    </row>
    <row r="14" spans="1:21" ht="21.75" customHeight="1">
      <c r="A14" s="509" t="s">
        <v>512</v>
      </c>
      <c r="B14" s="510"/>
      <c r="C14" s="367">
        <v>2</v>
      </c>
      <c r="D14" s="367">
        <v>62</v>
      </c>
      <c r="E14" s="367">
        <v>1411</v>
      </c>
      <c r="F14" s="367">
        <v>1411</v>
      </c>
      <c r="G14" s="367">
        <v>0</v>
      </c>
      <c r="H14" s="367">
        <v>135</v>
      </c>
      <c r="I14" s="367">
        <v>103</v>
      </c>
      <c r="J14" s="367">
        <v>32</v>
      </c>
      <c r="K14" s="367">
        <v>10</v>
      </c>
      <c r="L14" s="367">
        <v>8</v>
      </c>
      <c r="M14" s="368">
        <v>2</v>
      </c>
      <c r="N14" s="367">
        <v>505</v>
      </c>
      <c r="O14" s="367">
        <v>407</v>
      </c>
      <c r="P14" s="367">
        <v>454</v>
      </c>
      <c r="Q14" s="367">
        <v>452</v>
      </c>
      <c r="R14" s="367">
        <v>49</v>
      </c>
      <c r="S14" s="367">
        <v>23</v>
      </c>
      <c r="T14" s="367">
        <v>63</v>
      </c>
      <c r="U14" s="388"/>
    </row>
    <row r="15" spans="1:20" ht="11.25" customHeight="1">
      <c r="A15" s="115"/>
      <c r="B15" s="115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/>
      <c r="P15" s="111"/>
      <c r="Q15" s="111"/>
      <c r="R15" s="111"/>
      <c r="S15" s="111"/>
      <c r="T15" s="110"/>
    </row>
    <row r="16" spans="1:4" ht="19.5" customHeight="1">
      <c r="A16" s="511" t="s">
        <v>213</v>
      </c>
      <c r="B16" s="511"/>
      <c r="C16" s="511"/>
      <c r="D16" s="511"/>
    </row>
    <row r="17" spans="1:21" ht="14.25">
      <c r="A17" s="16" t="s">
        <v>361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ht="14.25">
      <c r="A18" s="9" t="s">
        <v>362</v>
      </c>
    </row>
  </sheetData>
  <sheetProtection/>
  <mergeCells count="20">
    <mergeCell ref="A14:B14"/>
    <mergeCell ref="A13:B13"/>
    <mergeCell ref="A16:D16"/>
    <mergeCell ref="A12:B12"/>
    <mergeCell ref="A2:E2"/>
    <mergeCell ref="A7:B7"/>
    <mergeCell ref="A8:B9"/>
    <mergeCell ref="C8:C9"/>
    <mergeCell ref="D8:D9"/>
    <mergeCell ref="E8:G8"/>
    <mergeCell ref="A11:B11"/>
    <mergeCell ref="A5:IV5"/>
    <mergeCell ref="T8:T9"/>
    <mergeCell ref="A10:B10"/>
    <mergeCell ref="H8:J8"/>
    <mergeCell ref="K8:M8"/>
    <mergeCell ref="N8:O8"/>
    <mergeCell ref="P8:Q8"/>
    <mergeCell ref="R8:R9"/>
    <mergeCell ref="S8:S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Zeros="0" zoomScale="96" zoomScaleNormal="96" zoomScalePageLayoutView="0" workbookViewId="0" topLeftCell="A1">
      <selection activeCell="C11" sqref="C11:T11"/>
    </sheetView>
  </sheetViews>
  <sheetFormatPr defaultColWidth="8.88671875" defaultRowHeight="13.5"/>
  <cols>
    <col min="1" max="1" width="5.10546875" style="17" customWidth="1"/>
    <col min="2" max="2" width="14.4453125" style="17" customWidth="1"/>
    <col min="3" max="3" width="6.77734375" style="17" customWidth="1"/>
    <col min="4" max="4" width="6.3359375" style="17" customWidth="1"/>
    <col min="5" max="7" width="7.88671875" style="17" customWidth="1"/>
    <col min="8" max="13" width="6.6640625" style="17" customWidth="1"/>
    <col min="14" max="15" width="8.6640625" style="17" customWidth="1"/>
    <col min="16" max="16" width="8.99609375" style="17" customWidth="1"/>
    <col min="17" max="17" width="7.3359375" style="17" customWidth="1"/>
    <col min="18" max="20" width="7.4453125" style="17" customWidth="1"/>
    <col min="21" max="16384" width="8.88671875" style="17" customWidth="1"/>
  </cols>
  <sheetData>
    <row r="1" spans="2:19" ht="10.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8" ht="18.75">
      <c r="A2" s="26" t="s">
        <v>230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2:19" ht="18" customHeight="1">
      <c r="B3" s="25" t="s">
        <v>0</v>
      </c>
      <c r="C3" s="33"/>
      <c r="F3" s="33"/>
      <c r="G3" s="33"/>
      <c r="H3" s="33"/>
      <c r="I3" s="33"/>
      <c r="J3" s="25" t="s">
        <v>0</v>
      </c>
      <c r="K3" s="33"/>
      <c r="L3" s="33"/>
      <c r="M3" s="33"/>
      <c r="N3" s="25" t="s">
        <v>0</v>
      </c>
      <c r="O3" s="33"/>
      <c r="P3" s="25" t="s">
        <v>0</v>
      </c>
      <c r="Q3" s="25" t="s">
        <v>0</v>
      </c>
      <c r="R3" s="25" t="s">
        <v>0</v>
      </c>
      <c r="S3" s="33"/>
    </row>
    <row r="4" spans="1:20" s="19" customFormat="1" ht="18" customHeight="1">
      <c r="A4" s="136" t="s">
        <v>215</v>
      </c>
      <c r="B4" s="136"/>
      <c r="C4" s="131"/>
      <c r="D4" s="16" t="s">
        <v>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s="137" customFormat="1" ht="21.75" customHeight="1">
      <c r="A5" s="514" t="s">
        <v>203</v>
      </c>
      <c r="B5" s="515"/>
      <c r="C5" s="518" t="s">
        <v>216</v>
      </c>
      <c r="D5" s="486" t="s">
        <v>217</v>
      </c>
      <c r="E5" s="518" t="s">
        <v>218</v>
      </c>
      <c r="F5" s="486" t="s">
        <v>189</v>
      </c>
      <c r="G5" s="486" t="s">
        <v>0</v>
      </c>
      <c r="H5" s="518" t="s">
        <v>219</v>
      </c>
      <c r="I5" s="486"/>
      <c r="J5" s="486"/>
      <c r="K5" s="518" t="s">
        <v>206</v>
      </c>
      <c r="L5" s="486"/>
      <c r="M5" s="486" t="s">
        <v>190</v>
      </c>
      <c r="N5" s="486" t="s">
        <v>220</v>
      </c>
      <c r="O5" s="486" t="s">
        <v>192</v>
      </c>
      <c r="P5" s="486" t="s">
        <v>221</v>
      </c>
      <c r="Q5" s="486" t="s">
        <v>192</v>
      </c>
      <c r="R5" s="486" t="s">
        <v>359</v>
      </c>
      <c r="S5" s="486" t="s">
        <v>360</v>
      </c>
      <c r="T5" s="524" t="s">
        <v>222</v>
      </c>
    </row>
    <row r="6" spans="1:20" s="137" customFormat="1" ht="21.75" customHeight="1">
      <c r="A6" s="516"/>
      <c r="B6" s="517"/>
      <c r="C6" s="519"/>
      <c r="D6" s="486"/>
      <c r="E6" s="132"/>
      <c r="F6" s="18" t="s">
        <v>2</v>
      </c>
      <c r="G6" s="18" t="s">
        <v>3</v>
      </c>
      <c r="H6" s="132"/>
      <c r="I6" s="18" t="s">
        <v>2</v>
      </c>
      <c r="J6" s="18" t="s">
        <v>3</v>
      </c>
      <c r="K6" s="132"/>
      <c r="L6" s="18" t="s">
        <v>2</v>
      </c>
      <c r="M6" s="18" t="s">
        <v>3</v>
      </c>
      <c r="N6" s="18" t="s">
        <v>223</v>
      </c>
      <c r="O6" s="18" t="s">
        <v>224</v>
      </c>
      <c r="P6" s="18" t="s">
        <v>210</v>
      </c>
      <c r="Q6" s="18" t="s">
        <v>21</v>
      </c>
      <c r="R6" s="470"/>
      <c r="S6" s="486"/>
      <c r="T6" s="525"/>
    </row>
    <row r="7" spans="1:22" s="9" customFormat="1" ht="22.5" customHeight="1">
      <c r="A7" s="526" t="s">
        <v>186</v>
      </c>
      <c r="B7" s="527"/>
      <c r="C7" s="35">
        <v>1</v>
      </c>
      <c r="D7" s="35">
        <v>33</v>
      </c>
      <c r="E7" s="35">
        <v>1466</v>
      </c>
      <c r="F7" s="35">
        <v>328</v>
      </c>
      <c r="G7" s="35">
        <v>1138</v>
      </c>
      <c r="H7" s="35">
        <v>60</v>
      </c>
      <c r="I7" s="35">
        <v>30</v>
      </c>
      <c r="J7" s="35">
        <v>30</v>
      </c>
      <c r="K7" s="35">
        <v>9</v>
      </c>
      <c r="L7" s="35">
        <v>6</v>
      </c>
      <c r="M7" s="313">
        <v>3</v>
      </c>
      <c r="N7" s="35">
        <v>494</v>
      </c>
      <c r="O7" s="35">
        <v>406</v>
      </c>
      <c r="P7" s="35">
        <v>495</v>
      </c>
      <c r="Q7" s="35">
        <v>499</v>
      </c>
      <c r="R7" s="35">
        <v>10</v>
      </c>
      <c r="S7" s="35">
        <v>13</v>
      </c>
      <c r="T7" s="35">
        <v>28</v>
      </c>
      <c r="U7" s="32"/>
      <c r="V7" s="32"/>
    </row>
    <row r="8" spans="1:22" s="9" customFormat="1" ht="22.5" customHeight="1">
      <c r="A8" s="522" t="s">
        <v>338</v>
      </c>
      <c r="B8" s="523"/>
      <c r="C8" s="34">
        <v>1</v>
      </c>
      <c r="D8" s="34">
        <v>33</v>
      </c>
      <c r="E8" s="34">
        <v>1442</v>
      </c>
      <c r="F8" s="34">
        <v>331</v>
      </c>
      <c r="G8" s="34">
        <v>1111</v>
      </c>
      <c r="H8" s="34">
        <v>60</v>
      </c>
      <c r="I8" s="34">
        <v>31</v>
      </c>
      <c r="J8" s="34">
        <v>29</v>
      </c>
      <c r="K8" s="34">
        <v>8</v>
      </c>
      <c r="L8" s="34">
        <v>6</v>
      </c>
      <c r="M8" s="305">
        <v>2</v>
      </c>
      <c r="N8" s="34">
        <v>467</v>
      </c>
      <c r="O8" s="34">
        <v>409</v>
      </c>
      <c r="P8" s="34">
        <v>462</v>
      </c>
      <c r="Q8" s="34">
        <v>465</v>
      </c>
      <c r="R8" s="34">
        <v>10</v>
      </c>
      <c r="S8" s="34">
        <v>13.5</v>
      </c>
      <c r="T8" s="34">
        <v>33</v>
      </c>
      <c r="U8" s="32"/>
      <c r="V8" s="32"/>
    </row>
    <row r="9" spans="1:22" s="9" customFormat="1" ht="22.5" customHeight="1">
      <c r="A9" s="522" t="s">
        <v>477</v>
      </c>
      <c r="B9" s="523"/>
      <c r="C9" s="34">
        <v>1</v>
      </c>
      <c r="D9" s="34">
        <v>33</v>
      </c>
      <c r="E9" s="34">
        <v>1407</v>
      </c>
      <c r="F9" s="34">
        <v>364</v>
      </c>
      <c r="G9" s="34">
        <v>1043</v>
      </c>
      <c r="H9" s="34">
        <v>59</v>
      </c>
      <c r="I9" s="34">
        <v>30</v>
      </c>
      <c r="J9" s="34">
        <v>29</v>
      </c>
      <c r="K9" s="34">
        <v>8</v>
      </c>
      <c r="L9" s="34">
        <v>6</v>
      </c>
      <c r="M9" s="305">
        <v>2</v>
      </c>
      <c r="N9" s="34">
        <v>490</v>
      </c>
      <c r="O9" s="34">
        <v>451</v>
      </c>
      <c r="P9" s="34">
        <v>440</v>
      </c>
      <c r="Q9" s="34">
        <v>444</v>
      </c>
      <c r="R9" s="34">
        <v>10</v>
      </c>
      <c r="S9" s="34">
        <v>14</v>
      </c>
      <c r="T9" s="34">
        <v>33</v>
      </c>
      <c r="U9" s="32"/>
      <c r="V9" s="32"/>
    </row>
    <row r="10" spans="1:22" s="9" customFormat="1" ht="22.5" customHeight="1">
      <c r="A10" s="520" t="s">
        <v>513</v>
      </c>
      <c r="B10" s="521"/>
      <c r="C10" s="367">
        <v>1</v>
      </c>
      <c r="D10" s="367">
        <v>33</v>
      </c>
      <c r="E10" s="367">
        <v>1336</v>
      </c>
      <c r="F10" s="367">
        <v>342</v>
      </c>
      <c r="G10" s="367">
        <v>994</v>
      </c>
      <c r="H10" s="367">
        <v>55</v>
      </c>
      <c r="I10" s="367">
        <v>27</v>
      </c>
      <c r="J10" s="367">
        <v>28</v>
      </c>
      <c r="K10" s="367">
        <v>8</v>
      </c>
      <c r="L10" s="367">
        <v>6</v>
      </c>
      <c r="M10" s="368">
        <v>2</v>
      </c>
      <c r="N10" s="367">
        <v>490</v>
      </c>
      <c r="O10" s="367">
        <v>473</v>
      </c>
      <c r="P10" s="367">
        <v>440</v>
      </c>
      <c r="Q10" s="367">
        <v>444</v>
      </c>
      <c r="R10" s="367">
        <v>10</v>
      </c>
      <c r="S10" s="367">
        <v>13</v>
      </c>
      <c r="T10" s="367">
        <v>33</v>
      </c>
      <c r="U10" s="32"/>
      <c r="V10" s="32"/>
    </row>
    <row r="11" spans="2:22" s="46" customFormat="1" ht="14.25" customHeight="1">
      <c r="B11" s="352" t="s">
        <v>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s="135" customFormat="1" ht="20.25" customHeight="1">
      <c r="A12" s="16" t="s">
        <v>225</v>
      </c>
      <c r="B12" s="16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4"/>
    </row>
    <row r="13" spans="1:21" ht="14.25">
      <c r="A13" s="16" t="s">
        <v>361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ht="14.25">
      <c r="A14" s="9" t="s">
        <v>362</v>
      </c>
    </row>
    <row r="15" spans="2:22" ht="14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ht="14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ht="14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</sheetData>
  <sheetProtection/>
  <mergeCells count="15">
    <mergeCell ref="D5:D6"/>
    <mergeCell ref="E5:G5"/>
    <mergeCell ref="H5:J5"/>
    <mergeCell ref="A7:B7"/>
    <mergeCell ref="K5:M5"/>
    <mergeCell ref="N5:O5"/>
    <mergeCell ref="C5:C6"/>
    <mergeCell ref="A10:B10"/>
    <mergeCell ref="A9:B9"/>
    <mergeCell ref="P5:Q5"/>
    <mergeCell ref="T5:T6"/>
    <mergeCell ref="A8:B8"/>
    <mergeCell ref="S5:S6"/>
    <mergeCell ref="R5:R6"/>
    <mergeCell ref="A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jaeho</cp:lastModifiedBy>
  <cp:lastPrinted>2015-12-04T05:04:12Z</cp:lastPrinted>
  <dcterms:created xsi:type="dcterms:W3CDTF">1998-03-03T05:16:56Z</dcterms:created>
  <dcterms:modified xsi:type="dcterms:W3CDTF">2016-02-01T02:32:22Z</dcterms:modified>
  <cp:category/>
  <cp:version/>
  <cp:contentType/>
  <cp:contentStatus/>
</cp:coreProperties>
</file>