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00" windowWidth="23088" windowHeight="4836" tabRatio="976" activeTab="0"/>
  </bookViews>
  <sheets>
    <sheet name="1.등록인구추이" sheetId="1" r:id="rId1"/>
    <sheet name="2구군별 세대인구" sheetId="2" r:id="rId2"/>
    <sheet name="3연령.성별" sheetId="3" r:id="rId3"/>
    <sheet name="4.공무원총괄" sheetId="4" r:id="rId4"/>
    <sheet name="5.시본청공무원" sheetId="5" r:id="rId5"/>
    <sheet name="6.시의회공무원" sheetId="6" r:id="rId6"/>
    <sheet name="7.구군공무원" sheetId="7" r:id="rId7"/>
    <sheet name="8.동읍면공무원" sheetId="8" r:id="rId8"/>
    <sheet name="9.소방공무원" sheetId="9" r:id="rId9"/>
    <sheet name="10.관내관공서" sheetId="10" r:id="rId10"/>
    <sheet name="11.자동차등록" sheetId="11" r:id="rId11"/>
    <sheet name="12.영업용 " sheetId="12" r:id="rId12"/>
    <sheet name="13.지하철수송 " sheetId="13" r:id="rId13"/>
    <sheet name="14.항공" sheetId="14" r:id="rId14"/>
    <sheet name="15.운전면허" sheetId="15" r:id="rId15"/>
    <sheet name="16.면허시험" sheetId="16" r:id="rId16"/>
    <sheet name="17.우편시설" sheetId="17" r:id="rId17"/>
    <sheet name="18.우편수입" sheetId="18" r:id="rId18"/>
    <sheet name="19.상수도" sheetId="19" r:id="rId19"/>
    <sheet name="20.하수도" sheetId="20" r:id="rId20"/>
    <sheet name="21.급수사용량" sheetId="21" r:id="rId21"/>
    <sheet name="22.급수사용료부과 " sheetId="22" r:id="rId22"/>
    <sheet name="23.용도별전력" sheetId="23" r:id="rId23"/>
    <sheet name="24.가스공급" sheetId="24" r:id="rId24"/>
    <sheet name="25.헌혈실적" sheetId="25" r:id="rId25"/>
    <sheet name="26.여권발급" sheetId="26" r:id="rId26"/>
    <sheet name="27.경제활동인구" sheetId="27" r:id="rId27"/>
    <sheet name="28.산업별" sheetId="28" r:id="rId28"/>
    <sheet name="29.직업별" sheetId="29" r:id="rId29"/>
    <sheet name="Sheet1" sheetId="30" r:id="rId30"/>
  </sheets>
  <externalReferences>
    <externalReference r:id="rId33"/>
  </externalReferences>
  <definedNames>
    <definedName name="_xlnm.Print_Area" localSheetId="19">'20.하수도'!$A$1:$G$22</definedName>
    <definedName name="_xlnm.Print_Area" localSheetId="2">'3연령.성별'!$A:$IV</definedName>
    <definedName name="_xlnm.Print_Area" localSheetId="5">'6.시의회공무원'!$A:$IV</definedName>
    <definedName name="_xlnm.Print_Titles" localSheetId="9">'10.관내관공서'!$A:$A</definedName>
    <definedName name="_xlnm.Print_Titles" localSheetId="2">'3연령.성별'!$2:$2</definedName>
    <definedName name="_xlnm.Print_Titles" localSheetId="4">'5.시본청공무원'!$A:$A,'5.시본청공무원'!$2:$5</definedName>
    <definedName name="_xlnm.Print_Titles" localSheetId="5">'6.시의회공무원'!$A:$A,'6.시의회공무원'!#REF!</definedName>
    <definedName name="_xlnm.Print_Titles" localSheetId="6">'7.구군공무원'!$A:$A</definedName>
  </definedNames>
  <calcPr fullCalcOnLoad="1"/>
</workbook>
</file>

<file path=xl/comments10.xml><?xml version="1.0" encoding="utf-8"?>
<comments xmlns="http://schemas.openxmlformats.org/spreadsheetml/2006/main">
  <authors>
    <author>user</author>
    <author>User</author>
    <author>SEC</author>
    <author>Owner</author>
  </authors>
  <commentList>
    <comment ref="V21" authorId="0">
      <text>
        <r>
          <rPr>
            <b/>
            <sz val="9"/>
            <rFont val="굴림"/>
            <family val="3"/>
          </rPr>
          <t>대구교도소</t>
        </r>
      </text>
    </comment>
    <comment ref="Q21" authorId="0">
      <text>
        <r>
          <rPr>
            <b/>
            <sz val="9"/>
            <rFont val="굴림"/>
            <family val="3"/>
          </rPr>
          <t>달성
강서('15.7월 개서)</t>
        </r>
      </text>
    </comment>
    <comment ref="O21" authorId="0">
      <text>
        <r>
          <rPr>
            <b/>
            <sz val="9"/>
            <rFont val="굴림"/>
            <family val="3"/>
          </rPr>
          <t>파출소11, 치안센터2</t>
        </r>
      </text>
    </comment>
    <comment ref="N21" authorId="0">
      <text>
        <r>
          <rPr>
            <b/>
            <sz val="9"/>
            <rFont val="굴림"/>
            <family val="3"/>
          </rPr>
          <t>달성</t>
        </r>
      </text>
    </comment>
    <comment ref="L21" authorId="0">
      <text>
        <r>
          <rPr>
            <b/>
            <sz val="9"/>
            <rFont val="굴림"/>
            <family val="3"/>
          </rPr>
          <t>2014.4월 시설관리공단(공기업) 출범</t>
        </r>
      </text>
    </comment>
    <comment ref="K21" authorId="1">
      <text>
        <r>
          <rPr>
            <sz val="9"/>
            <rFont val="돋움"/>
            <family val="3"/>
          </rPr>
          <t>환경자원사업소</t>
        </r>
      </text>
    </comment>
    <comment ref="J21" authorId="1">
      <text>
        <r>
          <rPr>
            <sz val="9"/>
            <rFont val="돋움"/>
            <family val="3"/>
          </rPr>
          <t>공단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서재</t>
        </r>
      </text>
    </comment>
    <comment ref="G21" authorId="2">
      <text>
        <r>
          <rPr>
            <sz val="9"/>
            <rFont val="굴림"/>
            <family val="3"/>
          </rPr>
          <t xml:space="preserve">보건소, 
달성군농업기술센터
</t>
        </r>
      </text>
    </comment>
    <comment ref="U20" authorId="0">
      <text>
        <r>
          <rPr>
            <b/>
            <sz val="9"/>
            <rFont val="굴림"/>
            <family val="3"/>
          </rPr>
          <t>대구지방검찰청 서부지청</t>
        </r>
      </text>
    </comment>
    <comment ref="S20" authorId="0">
      <text>
        <r>
          <rPr>
            <b/>
            <sz val="9"/>
            <rFont val="굴림"/>
            <family val="3"/>
          </rPr>
          <t>대구지방법원 서부지원</t>
        </r>
      </text>
    </comment>
    <comment ref="Q20" authorId="0">
      <text>
        <r>
          <rPr>
            <b/>
            <sz val="9"/>
            <rFont val="굴림"/>
            <family val="3"/>
          </rPr>
          <t>달서</t>
        </r>
      </text>
    </comment>
    <comment ref="O20" authorId="0">
      <text>
        <r>
          <rPr>
            <b/>
            <sz val="9"/>
            <rFont val="굴림"/>
            <family val="3"/>
          </rPr>
          <t>달서(지구대3, 파출소1, 치안센터5)
성서(지구대2, 파출소5, 치안센터2)</t>
        </r>
      </text>
    </comment>
    <comment ref="N20" authorId="0">
      <text>
        <r>
          <rPr>
            <b/>
            <sz val="9"/>
            <rFont val="굴림"/>
            <family val="3"/>
          </rPr>
          <t>달서, 성서</t>
        </r>
      </text>
    </comment>
    <comment ref="L20" authorId="0">
      <text>
        <r>
          <rPr>
            <b/>
            <sz val="9"/>
            <rFont val="굴림"/>
            <family val="3"/>
          </rPr>
          <t>웃는얼굴아트센터(2014.4월 재단 출범)</t>
        </r>
      </text>
    </comment>
    <comment ref="K20" authorId="1">
      <text>
        <r>
          <rPr>
            <sz val="9"/>
            <rFont val="돋움"/>
            <family val="3"/>
          </rPr>
          <t xml:space="preserve">도시철도건설본부
</t>
        </r>
        <r>
          <rPr>
            <sz val="9"/>
            <rFont val="돋움"/>
            <family val="3"/>
          </rPr>
          <t xml:space="preserve">시설안전관리사업소
</t>
        </r>
        <r>
          <rPr>
            <sz val="9"/>
            <rFont val="돋움"/>
            <family val="3"/>
          </rPr>
          <t>종합복지회관
문화예술회관
수목원
두류공원</t>
        </r>
      </text>
    </comment>
    <comment ref="G20" authorId="1">
      <text>
        <r>
          <rPr>
            <sz val="9"/>
            <rFont val="돋움"/>
            <family val="3"/>
          </rPr>
          <t>보건소</t>
        </r>
      </text>
    </comment>
    <comment ref="V19" authorId="0">
      <text>
        <r>
          <rPr>
            <b/>
            <sz val="9"/>
            <rFont val="굴림"/>
            <family val="3"/>
          </rPr>
          <t>대구구치소</t>
        </r>
      </text>
    </comment>
    <comment ref="U19" authorId="0">
      <text>
        <r>
          <rPr>
            <b/>
            <sz val="9"/>
            <rFont val="굴림"/>
            <family val="3"/>
          </rPr>
          <t>대구지방검찰청</t>
        </r>
      </text>
    </comment>
    <comment ref="S19" authorId="0">
      <text>
        <r>
          <rPr>
            <b/>
            <sz val="9"/>
            <rFont val="굴림"/>
            <family val="3"/>
          </rPr>
          <t>대구지방법원</t>
        </r>
      </text>
    </comment>
    <comment ref="Q19" authorId="0">
      <text>
        <r>
          <rPr>
            <b/>
            <sz val="9"/>
            <rFont val="굴림"/>
            <family val="3"/>
          </rPr>
          <t>수성</t>
        </r>
      </text>
    </comment>
    <comment ref="O19" authorId="0">
      <text>
        <r>
          <rPr>
            <b/>
            <sz val="9"/>
            <rFont val="굴림"/>
            <family val="3"/>
          </rPr>
          <t>지구대6, 파출소1, 치안센터10</t>
        </r>
      </text>
    </comment>
    <comment ref="N19" authorId="0">
      <text>
        <r>
          <rPr>
            <b/>
            <sz val="9"/>
            <rFont val="굴림"/>
            <family val="3"/>
          </rPr>
          <t>수성</t>
        </r>
      </text>
    </comment>
    <comment ref="M19" authorId="0">
      <text>
        <r>
          <rPr>
            <b/>
            <sz val="9"/>
            <rFont val="굴림"/>
            <family val="3"/>
          </rPr>
          <t>대구지방경찰청</t>
        </r>
      </text>
    </comment>
    <comment ref="L19" authorId="0">
      <text>
        <r>
          <rPr>
            <b/>
            <sz val="9"/>
            <rFont val="굴림"/>
            <family val="3"/>
          </rPr>
          <t>수성아트피아(재)</t>
        </r>
      </text>
    </comment>
    <comment ref="K19" authorId="1">
      <text>
        <r>
          <rPr>
            <sz val="9"/>
            <rFont val="돋움"/>
            <family val="3"/>
          </rPr>
          <t>대구미술관
체육시설관리사무소
차량등록
어린이회관</t>
        </r>
      </text>
    </comment>
    <comment ref="G19" authorId="1">
      <text>
        <r>
          <rPr>
            <sz val="9"/>
            <rFont val="돋움"/>
            <family val="3"/>
          </rPr>
          <t>보건소</t>
        </r>
      </text>
    </comment>
    <comment ref="F19" authorId="3">
      <text>
        <r>
          <rPr>
            <sz val="9"/>
            <rFont val="돋움"/>
            <family val="3"/>
          </rPr>
          <t>보건환경연구원</t>
        </r>
        <r>
          <rPr>
            <sz val="9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9"/>
            <rFont val="굴림"/>
            <family val="3"/>
          </rPr>
          <t>대구소년원</t>
        </r>
      </text>
    </comment>
    <comment ref="Q18" authorId="0">
      <text>
        <r>
          <rPr>
            <b/>
            <sz val="9"/>
            <rFont val="굴림"/>
            <family val="3"/>
          </rPr>
          <t>북부</t>
        </r>
      </text>
    </comment>
    <comment ref="P18" authorId="2">
      <text>
        <r>
          <rPr>
            <sz val="9"/>
            <rFont val="굴림"/>
            <family val="3"/>
          </rPr>
          <t xml:space="preserve">대구시소방안전본부
경상북도소방본부
</t>
        </r>
      </text>
    </comment>
    <comment ref="O18" authorId="0">
      <text>
        <r>
          <rPr>
            <b/>
            <sz val="9"/>
            <rFont val="굴림"/>
            <family val="3"/>
          </rPr>
          <t>북부(지구대4, 치안센터10)
강북(지구대2, 파출소1, 치안센터4)</t>
        </r>
      </text>
    </comment>
    <comment ref="N18" authorId="0">
      <text>
        <r>
          <rPr>
            <b/>
            <sz val="9"/>
            <rFont val="굴림"/>
            <family val="3"/>
          </rPr>
          <t>북부, 강북</t>
        </r>
      </text>
    </comment>
    <comment ref="M18" authorId="0">
      <text>
        <r>
          <rPr>
            <b/>
            <sz val="9"/>
            <rFont val="굴림"/>
            <family val="3"/>
          </rPr>
          <t>경북지방경찰청</t>
        </r>
      </text>
    </comment>
    <comment ref="L18" authorId="1">
      <text>
        <r>
          <rPr>
            <b/>
            <sz val="9"/>
            <rFont val="돋움"/>
            <family val="3"/>
          </rPr>
          <t>어울아트센터</t>
        </r>
      </text>
    </comment>
    <comment ref="K18" authorId="1">
      <text>
        <r>
          <rPr>
            <sz val="9"/>
            <rFont val="돋움"/>
            <family val="3"/>
          </rPr>
          <t>농산물도매시장
여성회관</t>
        </r>
      </text>
    </comment>
    <comment ref="G18" authorId="1">
      <text>
        <r>
          <rPr>
            <sz val="9"/>
            <rFont val="돋움"/>
            <family val="3"/>
          </rPr>
          <t>보건소</t>
        </r>
      </text>
    </comment>
    <comment ref="AF17" authorId="0">
      <text>
        <r>
          <rPr>
            <sz val="9"/>
            <rFont val="돋움"/>
            <family val="3"/>
          </rPr>
          <t>한국농어촌공사달성지사</t>
        </r>
        <r>
          <rPr>
            <sz val="9"/>
            <rFont val="Tahoma"/>
            <family val="2"/>
          </rPr>
          <t xml:space="preserve">
</t>
        </r>
      </text>
    </comment>
    <comment ref="AD17" authorId="0">
      <text>
        <r>
          <rPr>
            <b/>
            <sz val="9"/>
            <rFont val="Tahoma"/>
            <family val="2"/>
          </rPr>
          <t>TVN</t>
        </r>
        <r>
          <rPr>
            <b/>
            <sz val="9"/>
            <rFont val="돋움"/>
            <family val="3"/>
          </rPr>
          <t>대구교통방송</t>
        </r>
      </text>
    </comment>
    <comment ref="AC17" authorId="0">
      <text>
        <r>
          <rPr>
            <sz val="9"/>
            <rFont val="Tahoma"/>
            <family val="2"/>
          </rPr>
          <t>KT</t>
        </r>
        <r>
          <rPr>
            <sz val="9"/>
            <rFont val="돋움"/>
            <family val="3"/>
          </rPr>
          <t>남대구지사</t>
        </r>
        <r>
          <rPr>
            <sz val="9"/>
            <rFont val="Tahoma"/>
            <family val="2"/>
          </rPr>
          <t xml:space="preserve">
</t>
        </r>
      </text>
    </comment>
    <comment ref="Z17" authorId="0">
      <text>
        <r>
          <rPr>
            <sz val="9"/>
            <rFont val="돋움"/>
            <family val="3"/>
          </rPr>
          <t>남대구세무서</t>
        </r>
      </text>
    </comment>
    <comment ref="Y17" authorId="0">
      <text>
        <r>
          <rPr>
            <sz val="9"/>
            <rFont val="돋움"/>
            <family val="3"/>
          </rPr>
          <t>계명대학교우체국
남대구우체국
대구대명동우체국
대구봉덕</t>
        </r>
        <r>
          <rPr>
            <sz val="9"/>
            <rFont val="Tahoma"/>
            <family val="2"/>
          </rPr>
          <t>3</t>
        </r>
        <r>
          <rPr>
            <sz val="9"/>
            <rFont val="돋움"/>
            <family val="3"/>
          </rPr>
          <t>동우체국
대구봉덕동우체국
대구안지랑우체국</t>
        </r>
        <r>
          <rPr>
            <sz val="9"/>
            <rFont val="Tahoma"/>
            <family val="2"/>
          </rPr>
          <t xml:space="preserve">
</t>
        </r>
      </text>
    </comment>
    <comment ref="X17" authorId="0">
      <text>
        <r>
          <rPr>
            <sz val="9"/>
            <rFont val="돋움"/>
            <family val="3"/>
          </rPr>
          <t>대구광역시달성교육지원청</t>
        </r>
        <r>
          <rPr>
            <sz val="9"/>
            <rFont val="Tahoma"/>
            <family val="2"/>
          </rPr>
          <t xml:space="preserve">
</t>
        </r>
      </text>
    </comment>
    <comment ref="R17" authorId="0">
      <text>
        <r>
          <rPr>
            <sz val="9"/>
            <rFont val="돋움"/>
            <family val="3"/>
          </rPr>
          <t>명덕</t>
        </r>
        <r>
          <rPr>
            <sz val="9"/>
            <rFont val="Tahoma"/>
            <family val="2"/>
          </rPr>
          <t>119</t>
        </r>
        <r>
          <rPr>
            <sz val="9"/>
            <rFont val="돋움"/>
            <family val="3"/>
          </rPr>
          <t>안전센터
대명</t>
        </r>
        <r>
          <rPr>
            <sz val="9"/>
            <rFont val="Tahoma"/>
            <family val="2"/>
          </rPr>
          <t>119</t>
        </r>
        <r>
          <rPr>
            <sz val="9"/>
            <rFont val="돋움"/>
            <family val="3"/>
          </rPr>
          <t>안전센터
성명</t>
        </r>
        <r>
          <rPr>
            <sz val="9"/>
            <rFont val="Tahoma"/>
            <family val="2"/>
          </rPr>
          <t>119</t>
        </r>
        <r>
          <rPr>
            <sz val="9"/>
            <rFont val="돋움"/>
            <family val="3"/>
          </rPr>
          <t>안전센터
봉덕</t>
        </r>
        <r>
          <rPr>
            <sz val="9"/>
            <rFont val="Tahoma"/>
            <family val="2"/>
          </rPr>
          <t>119</t>
        </r>
        <r>
          <rPr>
            <sz val="9"/>
            <rFont val="돋움"/>
            <family val="3"/>
          </rPr>
          <t>안전센터</t>
        </r>
        <r>
          <rPr>
            <sz val="9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9"/>
            <rFont val="돋움"/>
            <family val="3"/>
          </rPr>
          <t>지구대2, 파출소3, 치안센터5</t>
        </r>
        <r>
          <rPr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9"/>
            <rFont val="굴림"/>
            <family val="3"/>
          </rPr>
          <t>남부</t>
        </r>
      </text>
    </comment>
    <comment ref="L17" authorId="1">
      <text>
        <r>
          <rPr>
            <sz val="9"/>
            <rFont val="돋움"/>
            <family val="3"/>
          </rPr>
          <t>대덕문화전당</t>
        </r>
      </text>
    </comment>
    <comment ref="K17" authorId="1">
      <text>
        <r>
          <rPr>
            <sz val="9"/>
            <rFont val="돋움"/>
            <family val="3"/>
          </rPr>
          <t>상수도사업본부
앞산공원관리</t>
        </r>
      </text>
    </comment>
    <comment ref="G17" authorId="1">
      <text>
        <r>
          <rPr>
            <sz val="9"/>
            <rFont val="돋움"/>
            <family val="3"/>
          </rPr>
          <t>보건소</t>
        </r>
      </text>
    </comment>
    <comment ref="Q16" authorId="0">
      <text>
        <r>
          <rPr>
            <b/>
            <sz val="9"/>
            <rFont val="굴림"/>
            <family val="3"/>
          </rPr>
          <t>서부</t>
        </r>
      </text>
    </comment>
    <comment ref="O16" authorId="0">
      <text>
        <r>
          <rPr>
            <b/>
            <sz val="9"/>
            <rFont val="굴림"/>
            <family val="3"/>
          </rPr>
          <t>지구대4, 파출소1, 치안센터7</t>
        </r>
      </text>
    </comment>
    <comment ref="N16" authorId="0">
      <text>
        <r>
          <rPr>
            <b/>
            <sz val="9"/>
            <rFont val="굴림"/>
            <family val="3"/>
          </rPr>
          <t>서부</t>
        </r>
      </text>
    </comment>
    <comment ref="L16" authorId="1">
      <text>
        <r>
          <rPr>
            <sz val="9"/>
            <rFont val="돋움"/>
            <family val="3"/>
          </rPr>
          <t>문화회관</t>
        </r>
      </text>
    </comment>
    <comment ref="G16" authorId="1">
      <text>
        <r>
          <rPr>
            <sz val="9"/>
            <rFont val="돋움"/>
            <family val="3"/>
          </rPr>
          <t>보건소</t>
        </r>
      </text>
    </comment>
    <comment ref="Q15" authorId="0">
      <text>
        <r>
          <rPr>
            <b/>
            <sz val="9"/>
            <rFont val="굴림"/>
            <family val="3"/>
          </rPr>
          <t>동부</t>
        </r>
      </text>
    </comment>
    <comment ref="O15" authorId="0">
      <text>
        <r>
          <rPr>
            <b/>
            <sz val="9"/>
            <rFont val="굴림"/>
            <family val="3"/>
          </rPr>
          <t>지구대5, 파출소3, 치안센터12</t>
        </r>
      </text>
    </comment>
    <comment ref="N15" authorId="0">
      <text>
        <r>
          <rPr>
            <b/>
            <sz val="9"/>
            <rFont val="굴림"/>
            <family val="3"/>
          </rPr>
          <t>동부</t>
        </r>
      </text>
    </comment>
    <comment ref="L15" authorId="0">
      <text>
        <r>
          <rPr>
            <b/>
            <sz val="9"/>
            <rFont val="굴림"/>
            <family val="3"/>
          </rPr>
          <t>아양아트센터(2013.7월 재단설립)</t>
        </r>
      </text>
    </comment>
    <comment ref="K15" authorId="1">
      <text>
        <r>
          <rPr>
            <sz val="9"/>
            <rFont val="돋움"/>
            <family val="3"/>
          </rPr>
          <t>팔공산자연공원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동부여성회관</t>
        </r>
      </text>
    </comment>
    <comment ref="G15" authorId="1">
      <text>
        <r>
          <rPr>
            <sz val="9"/>
            <rFont val="돋움"/>
            <family val="3"/>
          </rPr>
          <t>보건소</t>
        </r>
      </text>
    </comment>
    <comment ref="F15" authorId="2">
      <text>
        <r>
          <rPr>
            <sz val="9"/>
            <rFont val="굴림"/>
            <family val="3"/>
          </rPr>
          <t>농업기술센터</t>
        </r>
      </text>
    </comment>
    <comment ref="Q14" authorId="0">
      <text>
        <r>
          <rPr>
            <b/>
            <sz val="9"/>
            <rFont val="굴림"/>
            <family val="3"/>
          </rPr>
          <t>중부</t>
        </r>
      </text>
    </comment>
    <comment ref="O14" authorId="0">
      <text>
        <r>
          <rPr>
            <b/>
            <sz val="9"/>
            <rFont val="굴림"/>
            <family val="3"/>
          </rPr>
          <t>지구대3, 파출소1, 치안센터6</t>
        </r>
      </text>
    </comment>
    <comment ref="N14" authorId="0">
      <text>
        <r>
          <rPr>
            <b/>
            <sz val="9"/>
            <rFont val="굴림"/>
            <family val="3"/>
          </rPr>
          <t>중부</t>
        </r>
      </text>
    </comment>
    <comment ref="L14" authorId="1">
      <text>
        <r>
          <rPr>
            <sz val="9"/>
            <rFont val="돋움"/>
            <family val="3"/>
          </rPr>
          <t>봉산문화회관</t>
        </r>
      </text>
    </comment>
    <comment ref="K14" authorId="1">
      <text>
        <r>
          <rPr>
            <sz val="9"/>
            <rFont val="돋움"/>
            <family val="3"/>
          </rPr>
          <t>건설본부
대구시민회관
달성공원</t>
        </r>
      </text>
    </comment>
    <comment ref="G14" authorId="1">
      <text>
        <r>
          <rPr>
            <sz val="9"/>
            <rFont val="돋움"/>
            <family val="3"/>
          </rPr>
          <t>보건소</t>
        </r>
      </text>
    </comment>
    <comment ref="F14" authorId="2">
      <text>
        <r>
          <rPr>
            <sz val="9"/>
            <rFont val="굴림"/>
            <family val="3"/>
          </rPr>
          <t xml:space="preserve">공무원교육원
</t>
        </r>
      </text>
    </comment>
    <comment ref="O5" authorId="0">
      <text>
        <r>
          <rPr>
            <b/>
            <sz val="9"/>
            <rFont val="굴림"/>
            <family val="3"/>
          </rPr>
          <t>치안센터 포함</t>
        </r>
      </text>
    </comment>
    <comment ref="AF4" authorId="0">
      <text>
        <r>
          <rPr>
            <b/>
            <sz val="9"/>
            <rFont val="굴림"/>
            <family val="3"/>
          </rPr>
          <t>남구</t>
        </r>
        <r>
          <rPr>
            <sz val="9"/>
            <rFont val="굴림"/>
            <family val="3"/>
          </rPr>
          <t xml:space="preserve">:한국농어촌공사 달성지사(성당로 598)
</t>
        </r>
        <r>
          <rPr>
            <b/>
            <sz val="9"/>
            <rFont val="굴림"/>
            <family val="3"/>
          </rPr>
          <t>북구</t>
        </r>
        <r>
          <rPr>
            <sz val="9"/>
            <rFont val="굴림"/>
            <family val="3"/>
          </rPr>
          <t xml:space="preserve">:한국농어촌공사 경북도본부(북구 구암로 254번지)
</t>
        </r>
      </text>
    </comment>
  </commentList>
</comments>
</file>

<file path=xl/sharedStrings.xml><?xml version="1.0" encoding="utf-8"?>
<sst xmlns="http://schemas.openxmlformats.org/spreadsheetml/2006/main" count="1719" uniqueCount="812">
  <si>
    <t>2급</t>
  </si>
  <si>
    <t>3급</t>
  </si>
  <si>
    <t>4급</t>
  </si>
  <si>
    <t>5급</t>
  </si>
  <si>
    <t>6급</t>
  </si>
  <si>
    <t>7급</t>
  </si>
  <si>
    <t>8급</t>
  </si>
  <si>
    <t>9급</t>
  </si>
  <si>
    <t>계</t>
  </si>
  <si>
    <t xml:space="preserve"> </t>
  </si>
  <si>
    <t>총  계</t>
  </si>
  <si>
    <t>단위:명</t>
  </si>
  <si>
    <t xml:space="preserve">  </t>
  </si>
  <si>
    <t>남</t>
  </si>
  <si>
    <t>여</t>
  </si>
  <si>
    <t>응  시</t>
  </si>
  <si>
    <t>합  격</t>
  </si>
  <si>
    <t>특  수</t>
  </si>
  <si>
    <t>대  형</t>
  </si>
  <si>
    <t>보  통</t>
  </si>
  <si>
    <t>소  형</t>
  </si>
  <si>
    <t>보 통</t>
  </si>
  <si>
    <t>소 형</t>
  </si>
  <si>
    <t>원동기</t>
  </si>
  <si>
    <t>…</t>
  </si>
  <si>
    <t>2 0 0 1</t>
  </si>
  <si>
    <t>2 0 0 2</t>
  </si>
  <si>
    <t>2 0 0 3</t>
  </si>
  <si>
    <t>2 0 0 4</t>
  </si>
  <si>
    <t>2 0 0 5</t>
  </si>
  <si>
    <t>16∼19세</t>
  </si>
  <si>
    <t>20∼29세</t>
  </si>
  <si>
    <t>30∼39세</t>
  </si>
  <si>
    <t>40∼49세</t>
  </si>
  <si>
    <t>A</t>
  </si>
  <si>
    <t>B</t>
  </si>
  <si>
    <t>O</t>
  </si>
  <si>
    <t>AB</t>
  </si>
  <si>
    <t>합   계</t>
  </si>
  <si>
    <t>5 급</t>
  </si>
  <si>
    <t>6 급</t>
  </si>
  <si>
    <t>7 급</t>
  </si>
  <si>
    <t>8 급</t>
  </si>
  <si>
    <t>9 급</t>
  </si>
  <si>
    <t>소방정감</t>
  </si>
  <si>
    <t>중부소방서</t>
  </si>
  <si>
    <t>동    구</t>
  </si>
  <si>
    <t>동부소방서</t>
  </si>
  <si>
    <t>서    구</t>
  </si>
  <si>
    <t>서부소방서</t>
  </si>
  <si>
    <t>남    구</t>
  </si>
  <si>
    <t>북부소방서</t>
  </si>
  <si>
    <t>북    구</t>
  </si>
  <si>
    <t>수 성 구</t>
  </si>
  <si>
    <t>달서소방서</t>
  </si>
  <si>
    <t>달 서 구</t>
  </si>
  <si>
    <t>달 성 군</t>
  </si>
  <si>
    <t>정무직</t>
  </si>
  <si>
    <t>별정직</t>
  </si>
  <si>
    <t>연구관</t>
  </si>
  <si>
    <t>연구사</t>
  </si>
  <si>
    <t>지도관</t>
  </si>
  <si>
    <t>지도사</t>
  </si>
  <si>
    <t>1 급</t>
  </si>
  <si>
    <t>2 급</t>
  </si>
  <si>
    <t>3 급</t>
  </si>
  <si>
    <t>4 급</t>
  </si>
  <si>
    <t>중    구</t>
  </si>
  <si>
    <t>시</t>
  </si>
  <si>
    <t>단위:대</t>
  </si>
  <si>
    <t>관  용</t>
  </si>
  <si>
    <t>자가용</t>
  </si>
  <si>
    <t>영업용</t>
  </si>
  <si>
    <t>10 월</t>
  </si>
  <si>
    <t>11 월</t>
  </si>
  <si>
    <t>12 월</t>
  </si>
  <si>
    <t xml:space="preserve">   버   스</t>
  </si>
  <si>
    <t>수송인원</t>
  </si>
  <si>
    <t>등록대수</t>
  </si>
  <si>
    <t>수 송 량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</si>
  <si>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</si>
  <si>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</si>
  <si>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</si>
  <si>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</si>
  <si>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</si>
  <si>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</si>
  <si>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</si>
  <si>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</si>
  <si>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</si>
  <si>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2 0 0 0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</si>
  <si>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</si>
  <si>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</si>
  <si>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</si>
  <si>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</si>
  <si>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</si>
  <si>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</si>
  <si>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</si>
  <si>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</si>
  <si>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</si>
  <si>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10월</t>
  </si>
  <si>
    <t>11월</t>
  </si>
  <si>
    <t>12월</t>
  </si>
  <si>
    <t>직원수</t>
  </si>
  <si>
    <t>집배원수</t>
  </si>
  <si>
    <t>일반국</t>
  </si>
  <si>
    <t>분  국</t>
  </si>
  <si>
    <t>군우국</t>
  </si>
  <si>
    <t>분  실</t>
  </si>
  <si>
    <t>갑</t>
  </si>
  <si>
    <t>을</t>
  </si>
  <si>
    <t>자동차</t>
  </si>
  <si>
    <t>이륜차</t>
  </si>
  <si>
    <t>동대구우체국</t>
  </si>
  <si>
    <t>서대구우체국</t>
  </si>
  <si>
    <t>북대구우체국</t>
  </si>
  <si>
    <t>대구달서우체국</t>
  </si>
  <si>
    <t>달 성 우 체 국</t>
  </si>
  <si>
    <t>단위:천원</t>
  </si>
  <si>
    <t>국  내</t>
  </si>
  <si>
    <t>국  제</t>
  </si>
  <si>
    <t>여  객</t>
  </si>
  <si>
    <t>화  물</t>
  </si>
  <si>
    <t>총  인  구</t>
  </si>
  <si>
    <t>급  수  인  구</t>
  </si>
  <si>
    <t>시  설  용  량</t>
  </si>
  <si>
    <t>급   수   량</t>
  </si>
  <si>
    <t>1일 1인당 급수량</t>
  </si>
  <si>
    <t>급 수 전 수</t>
  </si>
  <si>
    <t>(%)</t>
  </si>
  <si>
    <t>(㎥/일)</t>
  </si>
  <si>
    <t>(ℓ)</t>
  </si>
  <si>
    <t>중·남 부</t>
  </si>
  <si>
    <t>동    부</t>
  </si>
  <si>
    <t>서    부</t>
  </si>
  <si>
    <t>북    부</t>
  </si>
  <si>
    <t xml:space="preserve"> 수    성 </t>
  </si>
  <si>
    <t xml:space="preserve"> 달    서 </t>
  </si>
  <si>
    <t xml:space="preserve"> 달    성 </t>
  </si>
  <si>
    <t>단위:㎥</t>
  </si>
  <si>
    <t>합    계</t>
  </si>
  <si>
    <t>가  정  용</t>
  </si>
  <si>
    <t>욕 탕 용</t>
  </si>
  <si>
    <t>중 남 부</t>
  </si>
  <si>
    <t>단위:MWh</t>
  </si>
  <si>
    <t>공 공 용</t>
  </si>
  <si>
    <t>서 비 스 업</t>
  </si>
  <si>
    <t>점유율</t>
  </si>
  <si>
    <t xml:space="preserve">   10 월</t>
  </si>
  <si>
    <t xml:space="preserve">   11 월</t>
  </si>
  <si>
    <t xml:space="preserve">   12 월</t>
  </si>
  <si>
    <t>판매소수</t>
  </si>
  <si>
    <t>단위:세대,명</t>
  </si>
  <si>
    <t>연    별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</si>
  <si>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</si>
  <si>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</si>
  <si>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</si>
  <si>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</si>
  <si>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</si>
  <si>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</si>
  <si>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</si>
  <si>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</si>
  <si>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1 9 7 3</t>
  </si>
  <si>
    <t>1 9 9 4</t>
  </si>
  <si>
    <t>1 9 7 4</t>
  </si>
  <si>
    <t>1 9 9 5</t>
  </si>
  <si>
    <t>1 9 7 5</t>
  </si>
  <si>
    <t>1 9 9 6</t>
  </si>
  <si>
    <t>1 9 7 6</t>
  </si>
  <si>
    <t>1 9 9 7</t>
  </si>
  <si>
    <t>1 9 7 7</t>
  </si>
  <si>
    <t>1 9 9 8</t>
  </si>
  <si>
    <t>1 9 7 8</t>
  </si>
  <si>
    <t>1 9 9 9</t>
  </si>
  <si>
    <t>1 9 7 9</t>
  </si>
  <si>
    <t>1 9 8 0</t>
  </si>
  <si>
    <t>1 9 8 1</t>
  </si>
  <si>
    <t>1 9 8 2</t>
  </si>
  <si>
    <t>1 9 8 3</t>
  </si>
  <si>
    <t>1 9 8 4</t>
  </si>
  <si>
    <t>1 9 8 5</t>
  </si>
  <si>
    <t>단위:명, %</t>
  </si>
  <si>
    <t>총    계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</si>
  <si>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</si>
  <si>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</si>
  <si>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</si>
  <si>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</si>
  <si>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</si>
  <si>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</si>
  <si>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</si>
  <si>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</si>
  <si>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</si>
  <si>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</si>
  <si>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</si>
  <si>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</si>
  <si>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</si>
  <si>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</si>
  <si>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</si>
  <si>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</si>
  <si>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</si>
  <si>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 xml:space="preserve"> 0 ~ 4세</t>
  </si>
  <si>
    <t>5 ~ 9</t>
  </si>
  <si>
    <t>여    자</t>
  </si>
  <si>
    <t>외국인</t>
  </si>
  <si>
    <t>남</t>
  </si>
  <si>
    <t>2 0 0 6</t>
  </si>
  <si>
    <t>단위:명</t>
  </si>
  <si>
    <t>보급률</t>
  </si>
  <si>
    <t xml:space="preserve">     </t>
  </si>
  <si>
    <t>단위:천명</t>
  </si>
  <si>
    <t>취 업 자</t>
  </si>
  <si>
    <t>실 업 자</t>
  </si>
  <si>
    <t xml:space="preserve">       2/4</t>
  </si>
  <si>
    <t xml:space="preserve">       3/4</t>
  </si>
  <si>
    <t xml:space="preserve">       4/4</t>
  </si>
  <si>
    <t>제 조 업</t>
  </si>
  <si>
    <t>건 설 업</t>
  </si>
  <si>
    <t xml:space="preserve">     2/4</t>
  </si>
  <si>
    <t xml:space="preserve">     3/4</t>
  </si>
  <si>
    <t xml:space="preserve">     4/4</t>
  </si>
  <si>
    <t>종사자</t>
  </si>
  <si>
    <t>총</t>
  </si>
  <si>
    <t xml:space="preserve">여 </t>
  </si>
  <si>
    <t>단위:개소</t>
  </si>
  <si>
    <t>합  계</t>
  </si>
  <si>
    <t>보훈청</t>
  </si>
  <si>
    <t>교육청</t>
  </si>
  <si>
    <t>세무서</t>
  </si>
  <si>
    <t>전화국</t>
  </si>
  <si>
    <t>시·도</t>
  </si>
  <si>
    <t>경찰청</t>
  </si>
  <si>
    <t>경찰서</t>
  </si>
  <si>
    <t>소방서</t>
  </si>
  <si>
    <t>등기소</t>
  </si>
  <si>
    <t>직속기관</t>
  </si>
  <si>
    <t>원  예</t>
  </si>
  <si>
    <t>축  산</t>
  </si>
  <si>
    <t>수산업</t>
  </si>
  <si>
    <t>산  림</t>
  </si>
  <si>
    <t>구·군</t>
  </si>
  <si>
    <t>2 0 0 8</t>
  </si>
  <si>
    <t>2 0 0 7</t>
  </si>
  <si>
    <t>구성비</t>
  </si>
  <si>
    <t>기능직</t>
  </si>
  <si>
    <t>소방감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</si>
  <si>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</si>
  <si>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</si>
  <si>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</si>
  <si>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</si>
  <si>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</si>
  <si>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</si>
  <si>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</si>
  <si>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대수</t>
  </si>
  <si>
    <t>인원수</t>
  </si>
  <si>
    <t>수성소방서</t>
  </si>
  <si>
    <t>연 별 및 구 군 별</t>
  </si>
  <si>
    <t xml:space="preserve">연 별
및
성 별 </t>
  </si>
  <si>
    <t>총     계</t>
  </si>
  <si>
    <t>1                      종</t>
  </si>
  <si>
    <t>2                     종</t>
  </si>
  <si>
    <t>계</t>
  </si>
  <si>
    <t>대    형</t>
  </si>
  <si>
    <t>보    통</t>
  </si>
  <si>
    <t>특    수</t>
  </si>
  <si>
    <t>보     통</t>
  </si>
  <si>
    <t>소      형</t>
  </si>
  <si>
    <t>원   동  기</t>
  </si>
  <si>
    <r>
      <t xml:space="preserve">합          계 </t>
    </r>
    <r>
      <rPr>
        <vertAlign val="superscript"/>
        <sz val="9"/>
        <rFont val="바탕체"/>
        <family val="1"/>
      </rPr>
      <t>1)</t>
    </r>
  </si>
  <si>
    <t>승       용      차</t>
  </si>
  <si>
    <t>승        합       차</t>
  </si>
  <si>
    <t>화        물       차</t>
  </si>
  <si>
    <t>특        수       차</t>
  </si>
  <si>
    <t>연 별 및 월    별</t>
  </si>
  <si>
    <t xml:space="preserve">여                                        객      </t>
  </si>
  <si>
    <t xml:space="preserve">화               물    </t>
  </si>
  <si>
    <t>시  내  버  스</t>
  </si>
  <si>
    <t>시  외  버  스</t>
  </si>
  <si>
    <t>택     시</t>
  </si>
  <si>
    <t>일   반</t>
  </si>
  <si>
    <t>개   별</t>
  </si>
  <si>
    <t>용   달</t>
  </si>
  <si>
    <t>등록대수</t>
  </si>
  <si>
    <t>연 별 및 
사업소별</t>
  </si>
  <si>
    <t>연 별 및   
구 군 별</t>
  </si>
  <si>
    <t>연 별 및</t>
  </si>
  <si>
    <t>월    별</t>
  </si>
  <si>
    <t>단위:개소</t>
  </si>
  <si>
    <t>도시가스(LNG)</t>
  </si>
  <si>
    <t>프   로   판 (LPG)</t>
  </si>
  <si>
    <t xml:space="preserve">부   탄   </t>
  </si>
  <si>
    <t>연 별 및   분 기 별</t>
  </si>
  <si>
    <t>합     계</t>
  </si>
  <si>
    <t>관리자</t>
  </si>
  <si>
    <t>전문가 및 관련종사자</t>
  </si>
  <si>
    <t>사무종사자</t>
  </si>
  <si>
    <t>서비스종사자</t>
  </si>
  <si>
    <t>판매종사자</t>
  </si>
  <si>
    <t>기능원 및 관련기능</t>
  </si>
  <si>
    <t>장치, 기계조작 및</t>
  </si>
  <si>
    <t>단순노무종사자</t>
  </si>
  <si>
    <t>조립종사자</t>
  </si>
  <si>
    <t xml:space="preserve">      2/4</t>
  </si>
  <si>
    <t xml:space="preserve">      3/4</t>
  </si>
  <si>
    <t xml:space="preserve">      4/4</t>
  </si>
  <si>
    <t>자</t>
  </si>
  <si>
    <t>단위:천명,%</t>
  </si>
  <si>
    <t>도소매·
음식숙박업</t>
  </si>
  <si>
    <t>사업·개인·
공공서비스 
및 기타</t>
  </si>
  <si>
    <t>경제활동
참 가 율      (%)</t>
  </si>
  <si>
    <t>실 업 률  (%)</t>
  </si>
  <si>
    <t>경 제 활 동 인 구</t>
  </si>
  <si>
    <t>비 경 제  활 동 인 구</t>
  </si>
  <si>
    <t>가사·육아</t>
  </si>
  <si>
    <t>합              계</t>
  </si>
  <si>
    <t>남              자</t>
  </si>
  <si>
    <t>여              자</t>
  </si>
  <si>
    <t xml:space="preserve">  주:당해년도 12월 31일 현재 주민등록인구통계 결과임</t>
  </si>
  <si>
    <t xml:space="preserve">     2)외국인 제외  </t>
  </si>
  <si>
    <t>자료:상수도사업본부</t>
  </si>
  <si>
    <t>고용률
(%)</t>
  </si>
  <si>
    <t>2 0 0 9</t>
  </si>
  <si>
    <t>소방준감</t>
  </si>
  <si>
    <t xml:space="preserve">  주:대구광역시 및 경상북도 전체 헌혈자 수 임</t>
  </si>
  <si>
    <t xml:space="preserve">     사회 간접 자본  및 기타서비스업</t>
  </si>
  <si>
    <t>농림어업숙련종사자</t>
  </si>
  <si>
    <t>…</t>
  </si>
  <si>
    <t>2 0 1 0</t>
  </si>
  <si>
    <t>자료:「경제활동인구조사」통계청 고용통계과</t>
  </si>
  <si>
    <t xml:space="preserve"> 2 0 1 0 </t>
  </si>
  <si>
    <t xml:space="preserve"> 2. 구·군별 세대 및 인구 </t>
  </si>
  <si>
    <t>2 0 1 1</t>
  </si>
  <si>
    <t xml:space="preserve"> 2 0 1 1 </t>
  </si>
  <si>
    <t>여성의용소방대</t>
  </si>
  <si>
    <t>일 반 용</t>
  </si>
  <si>
    <r>
      <t>원·정수 판매</t>
    </r>
    <r>
      <rPr>
        <vertAlign val="superscript"/>
        <sz val="11"/>
        <rFont val="바탕체"/>
        <family val="1"/>
      </rPr>
      <t>1)</t>
    </r>
  </si>
  <si>
    <t>여</t>
  </si>
  <si>
    <t>농림어업</t>
  </si>
  <si>
    <t xml:space="preserve">     광업·제조업</t>
  </si>
  <si>
    <t>전기·운수·
통신·금융</t>
  </si>
  <si>
    <t>2 0 1 3</t>
  </si>
  <si>
    <t>연 별 및   구 군 별</t>
  </si>
  <si>
    <r>
      <t>세  대</t>
    </r>
    <r>
      <rPr>
        <vertAlign val="superscript"/>
        <sz val="11"/>
        <rFont val="바탕체"/>
        <family val="1"/>
      </rPr>
      <t>1)</t>
    </r>
  </si>
  <si>
    <t>세대당     인  구</t>
  </si>
  <si>
    <t>합        계</t>
  </si>
  <si>
    <t>한     국     인</t>
  </si>
  <si>
    <t>외     국     인</t>
  </si>
  <si>
    <t>면 적(㎢)</t>
  </si>
  <si>
    <t>2 0 1 2</t>
  </si>
  <si>
    <t>중     구</t>
  </si>
  <si>
    <t>동     구</t>
  </si>
  <si>
    <t>서     구</t>
  </si>
  <si>
    <t>남     구</t>
  </si>
  <si>
    <t>북     구</t>
  </si>
  <si>
    <t>성 별 및     5세계급별</t>
  </si>
  <si>
    <t>3. 연령(5세계급) 및 성별 인구</t>
  </si>
  <si>
    <t xml:space="preserve"> 2 0 1 2 </t>
  </si>
  <si>
    <t>시설안전관리사업소</t>
  </si>
  <si>
    <t>중    구</t>
  </si>
  <si>
    <t>별정직</t>
  </si>
  <si>
    <t>일               반              직</t>
  </si>
  <si>
    <t xml:space="preserve"> 8. 동·읍·면  공 무 원</t>
  </si>
  <si>
    <t xml:space="preserve">      9. 소   방   공   무   원  </t>
  </si>
  <si>
    <t xml:space="preserve">  주:1)이륜자동차 미포함</t>
  </si>
  <si>
    <t>이 륜 자 동 차</t>
  </si>
  <si>
    <t>11.  자 동 차  등 록</t>
  </si>
  <si>
    <t>전     세</t>
  </si>
  <si>
    <t xml:space="preserve">12. 영 업 용 자 동 차 업 종 별 수 송 </t>
  </si>
  <si>
    <t xml:space="preserve">  주:승차기준임</t>
  </si>
  <si>
    <t>자료:대구도시철도공사</t>
  </si>
  <si>
    <t>유공자</t>
  </si>
  <si>
    <t>장애인</t>
  </si>
  <si>
    <t>경로자</t>
  </si>
  <si>
    <t>할인</t>
  </si>
  <si>
    <t>일반</t>
  </si>
  <si>
    <t>어린이</t>
  </si>
  <si>
    <t>청소년</t>
  </si>
  <si>
    <t>기타</t>
  </si>
  <si>
    <t>우   대   권</t>
  </si>
  <si>
    <t>보   통   권</t>
  </si>
  <si>
    <t>후불카드</t>
  </si>
  <si>
    <t>선  불  카  드</t>
  </si>
  <si>
    <t>합계</t>
  </si>
  <si>
    <t>연 별 및 
월    별</t>
  </si>
  <si>
    <t xml:space="preserve">     13.  지  하  철  수  송</t>
  </si>
  <si>
    <t xml:space="preserve">  주:운항(여객기·화물기포함), 여객(유아포함), 화물(수화물·우편포함)</t>
  </si>
  <si>
    <t>자료:한국공항공사 대구지사</t>
  </si>
  <si>
    <t>여  객</t>
  </si>
  <si>
    <t>운 항</t>
  </si>
  <si>
    <t>출      국</t>
  </si>
  <si>
    <t>입     국</t>
  </si>
  <si>
    <t>출         발</t>
  </si>
  <si>
    <t>도       착</t>
  </si>
  <si>
    <t>국             제           선</t>
  </si>
  <si>
    <t>국         내          선</t>
  </si>
  <si>
    <t>단위:편,명,톤</t>
  </si>
  <si>
    <t xml:space="preserve">      14.  항    공    수    송</t>
  </si>
  <si>
    <t>자료:대구지방경찰청</t>
  </si>
  <si>
    <t xml:space="preserve">         2               종</t>
  </si>
  <si>
    <t xml:space="preserve">     1                  종</t>
  </si>
  <si>
    <t>연 별 및 성    별</t>
  </si>
  <si>
    <t xml:space="preserve">  15.  운  전  면  허  소  지  자</t>
  </si>
  <si>
    <t xml:space="preserve">16. 운  전  면  허  시  험  실  시  </t>
  </si>
  <si>
    <t xml:space="preserve">  주:1)수성구 별정국에 가창별정국(달성군)포함</t>
  </si>
  <si>
    <t>자료:경북지방우정청</t>
  </si>
  <si>
    <t>우 편 집 중 국</t>
  </si>
  <si>
    <t>대구수성우체국</t>
  </si>
  <si>
    <t>대구 우체국</t>
  </si>
  <si>
    <t>우  편   취급소</t>
  </si>
  <si>
    <r>
      <t>별정국</t>
    </r>
    <r>
      <rPr>
        <vertAlign val="superscript"/>
        <sz val="11"/>
        <rFont val="바탕체"/>
        <family val="1"/>
      </rPr>
      <t>1)</t>
    </r>
  </si>
  <si>
    <t>우표류 판매소</t>
  </si>
  <si>
    <t>수송장비</t>
  </si>
  <si>
    <t>사서함 시설수</t>
  </si>
  <si>
    <t>우     체     통</t>
  </si>
  <si>
    <t>우      체     국       수</t>
  </si>
  <si>
    <t>연 별 및      우체국별</t>
  </si>
  <si>
    <t>단위:개</t>
  </si>
  <si>
    <t xml:space="preserve">17.  우   편   시   설  </t>
  </si>
  <si>
    <t>소       포</t>
  </si>
  <si>
    <t>특       수</t>
  </si>
  <si>
    <t>일      반</t>
  </si>
  <si>
    <t>총       계</t>
  </si>
  <si>
    <t>연 별 및         우체국별</t>
  </si>
  <si>
    <t>18.  우  편  요  금  수  입</t>
  </si>
  <si>
    <t>(개)</t>
  </si>
  <si>
    <t>19.  상     수      도</t>
  </si>
  <si>
    <t xml:space="preserve">  주:1)타 자치단체 원·정수 판매량(북부:칠곡, 수성:경산, 달성:창녕)</t>
  </si>
  <si>
    <t>공업용</t>
  </si>
  <si>
    <t>21.  급  수  사  용  량</t>
  </si>
  <si>
    <t xml:space="preserve">  주:1)타 자치단체 원·정수 판매수입(북부:칠곡, 달성:창녕)</t>
  </si>
  <si>
    <t>자료:상수도사업본부</t>
  </si>
  <si>
    <t xml:space="preserve">     22.  급  수  사  용  료  부  과</t>
  </si>
  <si>
    <t>자료:대한적십자사 대구경북혈액원</t>
  </si>
  <si>
    <t>50세이상</t>
  </si>
  <si>
    <t>연   별</t>
  </si>
  <si>
    <t>기   타</t>
  </si>
  <si>
    <t>군  인</t>
  </si>
  <si>
    <t>회 사 원</t>
  </si>
  <si>
    <t>공 무 원</t>
  </si>
  <si>
    <t>학   생</t>
  </si>
  <si>
    <t>기타</t>
  </si>
  <si>
    <t>직장</t>
  </si>
  <si>
    <t>학  교</t>
  </si>
  <si>
    <t>예비군
훈련장</t>
  </si>
  <si>
    <t>군부대</t>
  </si>
  <si>
    <t>가  두</t>
  </si>
  <si>
    <t>헌혈의집</t>
  </si>
  <si>
    <t>혈 액 원</t>
  </si>
  <si>
    <t>장                    소                    별</t>
  </si>
  <si>
    <t>단위:명</t>
  </si>
  <si>
    <t>연 별 및  
분 기 별</t>
  </si>
  <si>
    <t>27. 경 제 활 동 인 구 총 괄</t>
  </si>
  <si>
    <t>합    계</t>
  </si>
  <si>
    <t>28.  산  업  별   취  업  자</t>
  </si>
  <si>
    <t>29.  직  업  별   취  업  자</t>
  </si>
  <si>
    <t>25. 헌  혈  사  업  실  적</t>
  </si>
  <si>
    <t xml:space="preserve">     2)외국인 제외</t>
  </si>
  <si>
    <t xml:space="preserve">     1)외국인 세대수 제외('98년부터 적용)</t>
  </si>
  <si>
    <t xml:space="preserve">  주:1990년까지는 상주인구조사 결과이며, 1991년 이후는 주민등록인구통계 결과임(외국인 포함)</t>
  </si>
  <si>
    <t>면적(㎢)</t>
  </si>
  <si>
    <t>외국인</t>
  </si>
  <si>
    <t>한국인</t>
  </si>
  <si>
    <r>
      <t>65세이상
고령자</t>
    </r>
    <r>
      <rPr>
        <vertAlign val="superscript"/>
        <sz val="11"/>
        <rFont val="바탕체"/>
        <family val="1"/>
      </rPr>
      <t>2)</t>
    </r>
  </si>
  <si>
    <t>세대당 
인  구</t>
  </si>
  <si>
    <t>인  구
증가율(%)</t>
  </si>
  <si>
    <t>등            록            인           구</t>
  </si>
  <si>
    <r>
      <t>세 대</t>
    </r>
    <r>
      <rPr>
        <vertAlign val="superscript"/>
        <sz val="11"/>
        <rFont val="바탕체"/>
        <family val="1"/>
      </rPr>
      <t>1)</t>
    </r>
  </si>
  <si>
    <t>인구밀도</t>
  </si>
  <si>
    <t>인  구
증가율
(%)</t>
  </si>
  <si>
    <t>단위:세대,명</t>
  </si>
  <si>
    <t>합  계</t>
  </si>
  <si>
    <t>나</t>
  </si>
  <si>
    <t>가</t>
  </si>
  <si>
    <t>1급</t>
  </si>
  <si>
    <t>지도사</t>
  </si>
  <si>
    <t>지도관</t>
  </si>
  <si>
    <t>연구사</t>
  </si>
  <si>
    <t>연구관</t>
  </si>
  <si>
    <t>특정직</t>
  </si>
  <si>
    <t>단위 : 명</t>
  </si>
  <si>
    <t>의 회 사 무 처</t>
  </si>
  <si>
    <t>2~3급</t>
  </si>
  <si>
    <t xml:space="preserve">        일              반               직</t>
  </si>
  <si>
    <t>고위
공무원</t>
  </si>
  <si>
    <t>합   계</t>
  </si>
  <si>
    <t>연별 및 기관별</t>
  </si>
  <si>
    <t xml:space="preserve">  주:1)구·군청 의회, 동읍면 공무원 포함</t>
  </si>
  <si>
    <t>전문
경력관</t>
  </si>
  <si>
    <t>일                       반                      직</t>
  </si>
  <si>
    <t>연별및 
구군별</t>
  </si>
  <si>
    <t>○ 달성군(시설관리사업소. 시설관리사업소 폐지 '04.04)</t>
  </si>
  <si>
    <t>○ 달서구(없음, 웃는아트센타 폐지 '10.8)</t>
  </si>
  <si>
    <t>○ 수성구(없음, 수성아트피아 폐지 '10.8.)</t>
  </si>
  <si>
    <t>○ 북구(북구문화회관)</t>
  </si>
  <si>
    <t>○ 남구(대덕문화전당)</t>
  </si>
  <si>
    <t>○ 서구(서구문화회관)</t>
  </si>
  <si>
    <t>○ 동구(없음, 아양아트센터 폐지 '13.07)</t>
  </si>
  <si>
    <t>○ 달성군 읍면출장소(공단, 서재)</t>
  </si>
  <si>
    <t>○ 중구(봉산문화회관)</t>
  </si>
  <si>
    <t>&lt;출장소&gt;</t>
  </si>
  <si>
    <t>&lt;구군 사업소&gt;</t>
  </si>
  <si>
    <t>○ 달성군(환경자원사업소)</t>
  </si>
  <si>
    <t>○ 달성군(농업기술센터)</t>
  </si>
  <si>
    <t>○ 8개 구군 (보건소)</t>
  </si>
  <si>
    <t>○ 수성구(대구미술관, 체육시설관리사무소, 차량등록, 어린이회관)</t>
  </si>
  <si>
    <t>&lt;구군 직속기관&gt;</t>
  </si>
  <si>
    <t>○ 북구(농수산물도매시장, 여성회관)</t>
  </si>
  <si>
    <t>○ 남구(상수도사업본부, 앞산공원관리)</t>
  </si>
  <si>
    <t>○ 서구(없음)</t>
  </si>
  <si>
    <t>○ 수성구(보건환경연구원)</t>
  </si>
  <si>
    <t>○ 동구(팔공산자연공원, 동부여성회관)</t>
  </si>
  <si>
    <t>○ 동구(농업기술센터)</t>
  </si>
  <si>
    <t>○ 중구(건설본부, 대구시민회관, 달성공원)</t>
  </si>
  <si>
    <t>○ 중구(공무원교육원)</t>
  </si>
  <si>
    <t>&lt;시 사업소&gt;</t>
  </si>
  <si>
    <t>자료:한국전력공사 대구지사</t>
  </si>
  <si>
    <t>제조업</t>
  </si>
  <si>
    <t>광   업</t>
  </si>
  <si>
    <t>농  림    수산업</t>
  </si>
  <si>
    <t>점유율(%)</t>
  </si>
  <si>
    <t xml:space="preserve">   산       업        용</t>
  </si>
  <si>
    <t>가 정 용</t>
  </si>
  <si>
    <t>판매량(t)</t>
  </si>
  <si>
    <t>판매량(1,000㎥)</t>
  </si>
  <si>
    <t>자료:행복민원과</t>
  </si>
  <si>
    <t>12 월</t>
  </si>
  <si>
    <t>11 월</t>
  </si>
  <si>
    <t>10 월</t>
  </si>
  <si>
    <t xml:space="preserve"> 4 월</t>
  </si>
  <si>
    <t xml:space="preserve"> 3 월</t>
  </si>
  <si>
    <t xml:space="preserve"> 2 월</t>
  </si>
  <si>
    <t xml:space="preserve"> 1 월</t>
  </si>
  <si>
    <t>61세이상</t>
  </si>
  <si>
    <t>51∼60세</t>
  </si>
  <si>
    <t>41∼50세</t>
  </si>
  <si>
    <t>31∼40세</t>
  </si>
  <si>
    <t>21∼30세</t>
  </si>
  <si>
    <t>20세이하</t>
  </si>
  <si>
    <t>10년복수</t>
  </si>
  <si>
    <t>5년복수</t>
  </si>
  <si>
    <t>5년미만
복수</t>
  </si>
  <si>
    <t>1년복수</t>
  </si>
  <si>
    <t>1년단수</t>
  </si>
  <si>
    <t>여행증명</t>
  </si>
  <si>
    <t>거주</t>
  </si>
  <si>
    <t>관용</t>
  </si>
  <si>
    <t>연              령              별</t>
  </si>
  <si>
    <t>기        간        별</t>
  </si>
  <si>
    <t>목     적     별</t>
  </si>
  <si>
    <t>성    별</t>
  </si>
  <si>
    <t>연별및     월  별</t>
  </si>
  <si>
    <t>&lt;시 직속기관&gt;</t>
  </si>
  <si>
    <t xml:space="preserve"> ２3. 용 도 별  전  력  사  용  량</t>
  </si>
  <si>
    <t xml:space="preserve">    7. 구·군 공 무 원</t>
  </si>
  <si>
    <t xml:space="preserve">     6. 시의회 사무처, 시 직속기관 및 시 사업소 공무원</t>
  </si>
  <si>
    <t xml:space="preserve">    5.  시 본 청 공 무 원</t>
  </si>
  <si>
    <t xml:space="preserve">   4.  공 무 원  총 괄</t>
  </si>
  <si>
    <t xml:space="preserve"> 1. 등 록 인 구 추 이</t>
  </si>
  <si>
    <r>
      <rPr>
        <b/>
        <sz val="16"/>
        <rFont val="맑은 고딕"/>
        <family val="3"/>
      </rPr>
      <t>ⅩⅦ</t>
    </r>
    <r>
      <rPr>
        <b/>
        <sz val="16"/>
        <rFont val="바탕체"/>
        <family val="1"/>
      </rPr>
      <t>. 시 정 통 계</t>
    </r>
  </si>
  <si>
    <t>2 0 1 4</t>
  </si>
  <si>
    <t>2 0 1 3</t>
  </si>
  <si>
    <t>2 0 1 4</t>
  </si>
  <si>
    <t xml:space="preserve"> 2014. 1/4</t>
  </si>
  <si>
    <t>2014. 1/4</t>
  </si>
  <si>
    <t>인구
밀도
(명/㎢)</t>
  </si>
  <si>
    <t>자료:기획담당관</t>
  </si>
  <si>
    <t>등        록        인        구</t>
  </si>
  <si>
    <r>
      <t>65세이상   고령자</t>
    </r>
    <r>
      <rPr>
        <vertAlign val="superscript"/>
        <sz val="11"/>
        <rFont val="바탕체"/>
        <family val="1"/>
      </rPr>
      <t>2)</t>
    </r>
  </si>
  <si>
    <t>인 구 밀 도(명/㎢)</t>
  </si>
  <si>
    <t xml:space="preserve">     1)외국인 세대수 제외</t>
  </si>
  <si>
    <t>인  구</t>
  </si>
  <si>
    <t>구성비</t>
  </si>
  <si>
    <t>인  구</t>
  </si>
  <si>
    <t>구성비</t>
  </si>
  <si>
    <t>0 ~ 4세</t>
  </si>
  <si>
    <t>5 ~ 9</t>
  </si>
  <si>
    <t>자료:기획담당관</t>
  </si>
  <si>
    <t xml:space="preserve">  주:1.주민등록인구통계 자료</t>
  </si>
  <si>
    <t xml:space="preserve">     2.외국인 제외</t>
  </si>
  <si>
    <t xml:space="preserve"> 2 0 1 3 </t>
  </si>
  <si>
    <t>공무원교육원</t>
  </si>
  <si>
    <t>보건환경연구원</t>
  </si>
  <si>
    <t>농업기술센터</t>
  </si>
  <si>
    <t>소   방   서</t>
  </si>
  <si>
    <t>농수산물도매시장
관리사무소</t>
  </si>
  <si>
    <t>문화예술회관</t>
  </si>
  <si>
    <t>체육시설관리사무소</t>
  </si>
  <si>
    <t>종합복지회관</t>
  </si>
  <si>
    <t>여 성 회 관</t>
  </si>
  <si>
    <t>동부여성문화회관</t>
  </si>
  <si>
    <t>어린이회관</t>
  </si>
  <si>
    <t>환경자원사업소</t>
  </si>
  <si>
    <t>상수도사업본부</t>
  </si>
  <si>
    <t>팔공산자연공원
관리사무소</t>
  </si>
  <si>
    <t>달성공원관리사무소</t>
  </si>
  <si>
    <t>앞산공원관리사무소</t>
  </si>
  <si>
    <t>두류공원관리사무소</t>
  </si>
  <si>
    <t>수목원관리사무소</t>
  </si>
  <si>
    <t>건설본부</t>
  </si>
  <si>
    <t>도시철도건설본부</t>
  </si>
  <si>
    <t>차량등록사업소</t>
  </si>
  <si>
    <t>서울본부</t>
  </si>
  <si>
    <t>대구미술관</t>
  </si>
  <si>
    <t>대구시민회관</t>
  </si>
  <si>
    <t>대구경북경제자유구역청</t>
  </si>
  <si>
    <t xml:space="preserve">  주:( )는 국가직공무원수임</t>
  </si>
  <si>
    <t xml:space="preserve"> 단위:명</t>
  </si>
  <si>
    <t>연 별 및   소방서별</t>
  </si>
  <si>
    <t>합 계</t>
  </si>
  <si>
    <t>소                 방                 직</t>
  </si>
  <si>
    <t>일반직</t>
  </si>
  <si>
    <t>기능직</t>
  </si>
  <si>
    <t>전문직</t>
  </si>
  <si>
    <t>의용소방대</t>
  </si>
  <si>
    <t>전문대</t>
  </si>
  <si>
    <t>-</t>
  </si>
  <si>
    <t>달성소방서</t>
  </si>
  <si>
    <t>자료:소방안전본부</t>
  </si>
  <si>
    <t xml:space="preserve">   주:1.합계란에 의용소방대원 제외</t>
  </si>
  <si>
    <t xml:space="preserve">      2.소방안전본부는 시본청공무원에 포함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</si>
  <si>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</si>
  <si>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</si>
  <si>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</si>
  <si>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</si>
  <si>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</si>
  <si>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자료:교통정책과, 택시물류과</t>
  </si>
  <si>
    <t>단위 : 명, 톤</t>
  </si>
  <si>
    <t>자료:버스운영과, 택시물류과</t>
  </si>
  <si>
    <r>
      <t>남대구우체국</t>
    </r>
    <r>
      <rPr>
        <vertAlign val="superscript"/>
        <sz val="11"/>
        <rFont val="바탕체"/>
        <family val="1"/>
      </rPr>
      <t>2)</t>
    </r>
  </si>
  <si>
    <t xml:space="preserve">     2)남대구우체국 : 대구우체국으로 2014.7.1.자로 통합</t>
  </si>
  <si>
    <r>
      <t>남대구우체국</t>
    </r>
    <r>
      <rPr>
        <vertAlign val="superscript"/>
        <sz val="11"/>
        <rFont val="바탕체"/>
        <family val="1"/>
      </rPr>
      <t>1)</t>
    </r>
  </si>
  <si>
    <t xml:space="preserve">  주:1)남대구우체국 : 대구우체국으로 2014.7.1.자로 통합</t>
  </si>
  <si>
    <t>서    부</t>
  </si>
  <si>
    <t>…</t>
  </si>
  <si>
    <t>북    부</t>
  </si>
  <si>
    <t xml:space="preserve"> 수    성 </t>
  </si>
  <si>
    <t xml:space="preserve"> 달    서 </t>
  </si>
  <si>
    <t xml:space="preserve"> 달    성 </t>
  </si>
  <si>
    <t>자료:에너지산업과</t>
  </si>
  <si>
    <t>24. 가  스  공  급  량</t>
  </si>
  <si>
    <t>직    업    별</t>
  </si>
  <si>
    <t xml:space="preserve">       연       령       별</t>
  </si>
  <si>
    <t>혈  액  형  별</t>
  </si>
  <si>
    <r>
      <t>통    학</t>
    </r>
    <r>
      <rPr>
        <vertAlign val="superscript"/>
        <sz val="11"/>
        <rFont val="바탕체"/>
        <family val="1"/>
      </rPr>
      <t>1)</t>
    </r>
  </si>
  <si>
    <t>기  타</t>
  </si>
  <si>
    <t>자료:「경제활동인구조사」, 「지역별고용조사」 통계청 고용통계과</t>
  </si>
  <si>
    <t xml:space="preserve">  주:1)정규교육기관 재학, 입시학원 수강, 취업을 위한 학원, 기관 수강 등을 포함</t>
  </si>
  <si>
    <t xml:space="preserve"> 2013. 1/4</t>
  </si>
  <si>
    <t xml:space="preserve">     26. 여  권  발  급</t>
  </si>
  <si>
    <t xml:space="preserve">     2.전문직은 일반직에 포함되어 있음</t>
  </si>
  <si>
    <t xml:space="preserve">  주:1.( )는 국가직공무원수 임</t>
  </si>
  <si>
    <t>자료:기획담당관</t>
  </si>
  <si>
    <t xml:space="preserve"> 기 능 직</t>
  </si>
  <si>
    <t>지 도 사</t>
  </si>
  <si>
    <t>지 도 관</t>
  </si>
  <si>
    <t>연 구 사</t>
  </si>
  <si>
    <t>연 구 관</t>
  </si>
  <si>
    <t>전문경력관</t>
  </si>
  <si>
    <t>일 반 직</t>
  </si>
  <si>
    <t>고위공무원</t>
  </si>
  <si>
    <t>특 정 직</t>
  </si>
  <si>
    <t>별 정 직</t>
  </si>
  <si>
    <t>정 무 직</t>
  </si>
  <si>
    <t>2 0 1 4</t>
  </si>
  <si>
    <t>소방서</t>
  </si>
  <si>
    <t>동·읍·면</t>
  </si>
  <si>
    <t>구·군</t>
  </si>
  <si>
    <t>시의회사무처,직속기관 
및 시 사업소</t>
  </si>
  <si>
    <t>본  청</t>
  </si>
  <si>
    <t>합  계</t>
  </si>
  <si>
    <t>연 별 및  
직 능 별</t>
  </si>
  <si>
    <t>단위:명</t>
  </si>
  <si>
    <t xml:space="preserve">     1)전문직 포함 </t>
  </si>
  <si>
    <t xml:space="preserve">  주:( )는 국가직공무원수임</t>
  </si>
  <si>
    <t xml:space="preserve">   119특수구조단</t>
  </si>
  <si>
    <t xml:space="preserve">   119종합상황실</t>
  </si>
  <si>
    <t xml:space="preserve">   대응구조과</t>
  </si>
  <si>
    <t xml:space="preserve">   예방안전과</t>
  </si>
  <si>
    <t xml:space="preserve">   소방행정과</t>
  </si>
  <si>
    <t>소 방 안 전 본 부</t>
  </si>
  <si>
    <t xml:space="preserve">   홍보담당관</t>
  </si>
  <si>
    <t xml:space="preserve">   언론담당관</t>
  </si>
  <si>
    <t>대  변  인</t>
  </si>
  <si>
    <t xml:space="preserve">   도로과</t>
  </si>
  <si>
    <t xml:space="preserve">   건설산업과</t>
  </si>
  <si>
    <t xml:space="preserve">   택시운영과</t>
  </si>
  <si>
    <t xml:space="preserve">   버스운영과</t>
  </si>
  <si>
    <t xml:space="preserve">   교통정책과</t>
  </si>
  <si>
    <t>건설교통국</t>
  </si>
  <si>
    <t xml:space="preserve">   토지정보과</t>
  </si>
  <si>
    <t xml:space="preserve">   건축주택과</t>
  </si>
  <si>
    <t xml:space="preserve">   도시디자인과</t>
  </si>
  <si>
    <t xml:space="preserve">   도시재생추진단</t>
  </si>
  <si>
    <t xml:space="preserve">   도시계획과</t>
  </si>
  <si>
    <t>도시재창조국</t>
  </si>
  <si>
    <t xml:space="preserve">   관광과</t>
  </si>
  <si>
    <t xml:space="preserve">   체육진흥과</t>
  </si>
  <si>
    <t xml:space="preserve">   문화콘텐츠과</t>
  </si>
  <si>
    <t xml:space="preserve">   문화예술정책과</t>
  </si>
  <si>
    <t>문화체육관광국</t>
  </si>
  <si>
    <t xml:space="preserve">   식품관리과</t>
  </si>
  <si>
    <t xml:space="preserve">   장애인복지과</t>
  </si>
  <si>
    <t xml:space="preserve">   어르신복지과</t>
  </si>
  <si>
    <t xml:space="preserve">   보건건강과</t>
  </si>
  <si>
    <t xml:space="preserve">   복지정책관</t>
  </si>
  <si>
    <t>보건복지국</t>
  </si>
  <si>
    <t xml:space="preserve">   민생사법경찰단</t>
  </si>
  <si>
    <t xml:space="preserve">   회계과</t>
  </si>
  <si>
    <t xml:space="preserve">   인사과</t>
  </si>
  <si>
    <t xml:space="preserve">   자치행정과</t>
  </si>
  <si>
    <t xml:space="preserve">   총무과</t>
  </si>
  <si>
    <t>자치행정국</t>
  </si>
  <si>
    <t xml:space="preserve">   시민소통과</t>
  </si>
  <si>
    <t xml:space="preserve">   행복민원과</t>
  </si>
  <si>
    <t xml:space="preserve">   방재대책과</t>
  </si>
  <si>
    <t xml:space="preserve">   안전총괄과</t>
  </si>
  <si>
    <t>시민행복국</t>
  </si>
  <si>
    <t xml:space="preserve">   공원녹지과</t>
  </si>
  <si>
    <t xml:space="preserve">   물관리과</t>
  </si>
  <si>
    <t xml:space="preserve">   자원순환과</t>
  </si>
  <si>
    <t xml:space="preserve">   환경정책과</t>
  </si>
  <si>
    <t>녹색환경국</t>
  </si>
  <si>
    <t xml:space="preserve">   의료관광과</t>
  </si>
  <si>
    <t xml:space="preserve">   첨단의료복합단지</t>
  </si>
  <si>
    <t xml:space="preserve">   의료산업과</t>
  </si>
  <si>
    <t>첨단의료산업국</t>
  </si>
  <si>
    <t xml:space="preserve">   섬유패션과</t>
  </si>
  <si>
    <t xml:space="preserve">   기계에너지과</t>
  </si>
  <si>
    <t xml:space="preserve">   첨단산업과</t>
  </si>
  <si>
    <t xml:space="preserve">   농산유통과</t>
  </si>
  <si>
    <t xml:space="preserve">   사회적경제과</t>
  </si>
  <si>
    <t xml:space="preserve">   국제통상과</t>
  </si>
  <si>
    <t xml:space="preserve">   투자유치과</t>
  </si>
  <si>
    <t xml:space="preserve">   고용노동과</t>
  </si>
  <si>
    <t xml:space="preserve">   경제정책관</t>
  </si>
  <si>
    <t>창조경제본부</t>
  </si>
  <si>
    <t xml:space="preserve">   정보화담당관</t>
  </si>
  <si>
    <t xml:space="preserve">   법무담당관</t>
  </si>
  <si>
    <t xml:space="preserve">   세정담당관</t>
  </si>
  <si>
    <t xml:space="preserve">   평가담당관</t>
  </si>
  <si>
    <t xml:space="preserve">   예산담당관                   </t>
  </si>
  <si>
    <t xml:space="preserve">   정책기획관</t>
  </si>
  <si>
    <t>기 획 조 정 실</t>
  </si>
  <si>
    <t>규제개혁추진단</t>
  </si>
  <si>
    <t>도시브랜드담당관</t>
  </si>
  <si>
    <t>원스톱기업지원관</t>
  </si>
  <si>
    <t>창조프로젝트팀</t>
  </si>
  <si>
    <t>여성가족정책관</t>
  </si>
  <si>
    <t>교육청소년정책관</t>
  </si>
  <si>
    <t>감  사  관</t>
  </si>
  <si>
    <t>나</t>
  </si>
  <si>
    <t>가</t>
  </si>
  <si>
    <t>4~5급</t>
  </si>
  <si>
    <t>3~4급</t>
  </si>
  <si>
    <t>1급</t>
  </si>
  <si>
    <t>기능직</t>
  </si>
  <si>
    <t>지도사</t>
  </si>
  <si>
    <t>지도관</t>
  </si>
  <si>
    <t>연구사</t>
  </si>
  <si>
    <t>연구관</t>
  </si>
  <si>
    <t>전문
경력관</t>
  </si>
  <si>
    <r>
      <t xml:space="preserve">         일              반               직</t>
    </r>
    <r>
      <rPr>
        <vertAlign val="superscript"/>
        <sz val="10"/>
        <rFont val="바탕체"/>
        <family val="1"/>
      </rPr>
      <t>1)</t>
    </r>
  </si>
  <si>
    <t>고위 
공무원</t>
  </si>
  <si>
    <t>특정직</t>
  </si>
  <si>
    <t>별정직</t>
  </si>
  <si>
    <t>정무직</t>
  </si>
  <si>
    <t>연 별 및 실 과 별</t>
  </si>
  <si>
    <t>단위 : 명</t>
  </si>
  <si>
    <r>
      <t>○ 달서구(도시철도건설본부, 시설안전관리사업소, 종합복지회관, 문화예술회관, 수목원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두류공원)</t>
    </r>
  </si>
  <si>
    <t xml:space="preserve">     7)신용협동조합과 신협지소 등 포함</t>
  </si>
  <si>
    <t xml:space="preserve">     6)종합일간신문사에 한함.</t>
  </si>
  <si>
    <t xml:space="preserve">     5)라디오방송국 포함, 유선방송 제외</t>
  </si>
  <si>
    <t xml:space="preserve">     4)본청은 제외   </t>
  </si>
  <si>
    <t xml:space="preserve">     3)우편집중국 북구 포함, 우편취급소 제외</t>
  </si>
  <si>
    <t xml:space="preserve">     2)소년원, 구치소 등 포함   </t>
  </si>
  <si>
    <t xml:space="preserve">  주:1)직속기관중 소방서는 소방관서에만 집계</t>
  </si>
  <si>
    <t>자료:구·군</t>
  </si>
  <si>
    <t>읍·면</t>
  </si>
  <si>
    <t>시</t>
  </si>
  <si>
    <r>
      <t>시</t>
    </r>
    <r>
      <rPr>
        <vertAlign val="superscript"/>
        <sz val="11"/>
        <color indexed="8"/>
        <rFont val="바탕체"/>
        <family val="1"/>
      </rPr>
      <t>1)</t>
    </r>
  </si>
  <si>
    <r>
      <t>기타</t>
    </r>
    <r>
      <rPr>
        <vertAlign val="superscript"/>
        <sz val="11"/>
        <rFont val="바탕체"/>
        <family val="1"/>
      </rPr>
      <t>7)</t>
    </r>
  </si>
  <si>
    <t>농  업</t>
  </si>
  <si>
    <r>
      <t>교도소</t>
    </r>
    <r>
      <rPr>
        <vertAlign val="superscript"/>
        <sz val="11"/>
        <color indexed="8"/>
        <rFont val="바탕체"/>
        <family val="1"/>
      </rPr>
      <t>2)</t>
    </r>
  </si>
  <si>
    <t>검찰청   지  청</t>
  </si>
  <si>
    <t>법원 · 지원</t>
  </si>
  <si>
    <t>119안전센터</t>
  </si>
  <si>
    <t>소방  본부</t>
  </si>
  <si>
    <t>순찰지구대·파출소</t>
  </si>
  <si>
    <t>사 업 소</t>
  </si>
  <si>
    <t>출   장   소</t>
  </si>
  <si>
    <t>직속기관</t>
  </si>
  <si>
    <t>동읍면</t>
  </si>
  <si>
    <t>협     동     조     합</t>
  </si>
  <si>
    <t>한국
농어촌
공사</t>
  </si>
  <si>
    <r>
      <t>신문사</t>
    </r>
    <r>
      <rPr>
        <vertAlign val="superscript"/>
        <sz val="10"/>
        <rFont val="바탕체"/>
        <family val="1"/>
      </rPr>
      <t>6)</t>
    </r>
  </si>
  <si>
    <r>
      <t>방송사</t>
    </r>
    <r>
      <rPr>
        <vertAlign val="superscript"/>
        <sz val="10"/>
        <rFont val="바탕체"/>
        <family val="1"/>
      </rPr>
      <t>5)</t>
    </r>
  </si>
  <si>
    <r>
      <t>기  타  중앙직속기관</t>
    </r>
    <r>
      <rPr>
        <vertAlign val="superscript"/>
        <sz val="11"/>
        <rFont val="바탕체"/>
        <family val="1"/>
      </rPr>
      <t>4)</t>
    </r>
  </si>
  <si>
    <t>국립농산물품질관리원</t>
  </si>
  <si>
    <r>
      <t>우체국    관 서</t>
    </r>
    <r>
      <rPr>
        <vertAlign val="superscript"/>
        <sz val="11"/>
        <color indexed="8"/>
        <rFont val="바탕체"/>
        <family val="1"/>
      </rPr>
      <t>3)</t>
    </r>
  </si>
  <si>
    <t xml:space="preserve">  법 원 검 찰 관 서 </t>
  </si>
  <si>
    <t>경  찰 ·  소   방   관   서</t>
  </si>
  <si>
    <t>지    방    행    정    관    서</t>
  </si>
  <si>
    <t>연 별 및 구 군 별</t>
  </si>
  <si>
    <t xml:space="preserve"> 10. 관 내 관 공 서 및 주 요 기 관</t>
  </si>
  <si>
    <t>자료:물관리과</t>
  </si>
  <si>
    <t>고도(3차)</t>
  </si>
  <si>
    <t>생물학적(2차)</t>
  </si>
  <si>
    <t>물리적(1차)</t>
  </si>
  <si>
    <t>하수도
보급률
(%)</t>
  </si>
  <si>
    <t xml:space="preserve">    하수종말처리인구(명)</t>
  </si>
  <si>
    <t>총인구(명)</t>
  </si>
  <si>
    <t>단위:명, %</t>
  </si>
  <si>
    <t>20.  하수도 인구 및 보급률</t>
  </si>
  <si>
    <t>15세이상
 인    구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</si>
</sst>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\(0\)"/>
    <numFmt numFmtId="179" formatCode="\(#,##0\)"/>
    <numFmt numFmtId="180" formatCode="\(#,##0\);\(&quot;-&quot;#,##0\);\(\ \ \);"/>
    <numFmt numFmtId="181" formatCode="#,##0;\-#,##0;&quot;-&quot;"/>
    <numFmt numFmtId="182" formatCode="#,##0;\-#,##0;&quot; &quot;"/>
    <numFmt numFmtId="183" formatCode="#,##0;[Red]#,##0"/>
    <numFmt numFmtId="184" formatCode="#,##0;\-#,##0;&quot;-&quot;;"/>
    <numFmt numFmtId="185" formatCode="#,##0_ "/>
    <numFmt numFmtId="186" formatCode="#,##0;\-#,##0;&quot; &quot;;"/>
    <numFmt numFmtId="187" formatCode="#,##0.0;\-#,##0.0;&quot;-&quot;"/>
    <numFmt numFmtId="188" formatCode="#,##0;\-#,##0;&quot;&quot;"/>
    <numFmt numFmtId="189" formatCode="0.0_ "/>
    <numFmt numFmtId="190" formatCode="#,##0.0_ "/>
    <numFmt numFmtId="191" formatCode="_-* #,##0_-;\-* #,##0_-;_-* &quot; &quot;_-;_-@_-"/>
    <numFmt numFmtId="192" formatCode="_-* #,##0.0_-;\-* #,##0.0_-;_-* &quot; &quot;_-;_-@_-"/>
    <numFmt numFmtId="193" formatCode="_-* #,##0.0_-;\-* #,##0.0_-;_-* &quot;-&quot;?_-;_-@_-"/>
    <numFmt numFmtId="194" formatCode="_-* #,##0.0_-;\-* #,##0.0_-;_-* &quot;-&quot;_-;_-@_-"/>
    <numFmt numFmtId="195" formatCode="_-* #,##0.00_-;\-* #,##0.00_-;_-* &quot;-&quot;_-;_-@_-"/>
    <numFmt numFmtId="196" formatCode="0.00_ "/>
    <numFmt numFmtId="197" formatCode="#,##0.00_ "/>
    <numFmt numFmtId="198" formatCode="_-* #,##0.00_-;\-* #,##0.00_-;_-* &quot;-&quot;?_-;_-@_-"/>
    <numFmt numFmtId="199" formatCode="0.000_ "/>
    <numFmt numFmtId="200" formatCode="#,##0_);[Red]\(#,##0\)"/>
    <numFmt numFmtId="201" formatCode="0_ "/>
  </numFmts>
  <fonts count="79">
    <font>
      <sz val="11"/>
      <name val="돋움"/>
      <family val="3"/>
    </font>
    <font>
      <sz val="11"/>
      <color indexed="8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8"/>
      <name val="돋움"/>
      <family val="3"/>
    </font>
    <font>
      <sz val="11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vertAlign val="superscript"/>
      <sz val="10"/>
      <name val="바탕체"/>
      <family val="1"/>
    </font>
    <font>
      <sz val="9"/>
      <name val="돋움"/>
      <family val="3"/>
    </font>
    <font>
      <b/>
      <sz val="16"/>
      <name val="돋움"/>
      <family val="3"/>
    </font>
    <font>
      <vertAlign val="superscript"/>
      <sz val="11"/>
      <name val="바탕체"/>
      <family val="1"/>
    </font>
    <font>
      <sz val="9"/>
      <name val="바탕체"/>
      <family val="1"/>
    </font>
    <font>
      <vertAlign val="superscript"/>
      <sz val="9"/>
      <name val="바탕체"/>
      <family val="1"/>
    </font>
    <font>
      <sz val="11"/>
      <color indexed="8"/>
      <name val="바탕체"/>
      <family val="1"/>
    </font>
    <font>
      <sz val="11"/>
      <name val="바탕"/>
      <family val="1"/>
    </font>
    <font>
      <b/>
      <sz val="12"/>
      <name val="바탕체"/>
      <family val="1"/>
    </font>
    <font>
      <sz val="11"/>
      <color indexed="10"/>
      <name val="바탕체"/>
      <family val="1"/>
    </font>
    <font>
      <sz val="9"/>
      <name val="굴림"/>
      <family val="3"/>
    </font>
    <font>
      <b/>
      <sz val="10"/>
      <name val="돋움"/>
      <family val="3"/>
    </font>
    <font>
      <sz val="14"/>
      <name val="바탕체"/>
      <family val="1"/>
    </font>
    <font>
      <b/>
      <sz val="9"/>
      <name val="굴림"/>
      <family val="3"/>
    </font>
    <font>
      <sz val="12"/>
      <name val="돋움"/>
      <family val="3"/>
    </font>
    <font>
      <b/>
      <sz val="11"/>
      <name val="바탕체"/>
      <family val="1"/>
    </font>
    <font>
      <b/>
      <sz val="10"/>
      <name val="바탕체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16"/>
      <name val="바탕체"/>
      <family val="1"/>
    </font>
    <font>
      <b/>
      <sz val="11"/>
      <name val="굴림"/>
      <family val="3"/>
    </font>
    <font>
      <b/>
      <sz val="16"/>
      <name val="맑은 고딕"/>
      <family val="3"/>
    </font>
    <font>
      <sz val="11"/>
      <color indexed="8"/>
      <name val="돋움"/>
      <family val="3"/>
    </font>
    <font>
      <sz val="11"/>
      <color indexed="10"/>
      <name val="돋움"/>
      <family val="3"/>
    </font>
    <font>
      <b/>
      <sz val="14"/>
      <color indexed="8"/>
      <name val="바탕체"/>
      <family val="1"/>
    </font>
    <font>
      <sz val="8"/>
      <name val="바탕체"/>
      <family val="1"/>
    </font>
    <font>
      <sz val="11"/>
      <color indexed="20"/>
      <name val="바탕체"/>
      <family val="1"/>
    </font>
    <font>
      <sz val="10"/>
      <color indexed="8"/>
      <name val="바탕체"/>
      <family val="1"/>
    </font>
    <font>
      <vertAlign val="superscript"/>
      <sz val="11"/>
      <color indexed="8"/>
      <name val="바탕체"/>
      <family val="1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0006"/>
      <name val="바탕체"/>
      <family val="1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바탕체"/>
      <family val="1"/>
    </font>
    <font>
      <b/>
      <sz val="14"/>
      <color theme="1"/>
      <name val="바탕체"/>
      <family val="1"/>
    </font>
    <font>
      <sz val="11"/>
      <color theme="1"/>
      <name val="돋움"/>
      <family val="3"/>
    </font>
    <font>
      <sz val="11"/>
      <color rgb="FFFF0000"/>
      <name val="바탕체"/>
      <family val="1"/>
    </font>
    <font>
      <sz val="11"/>
      <color rgb="FFFF0000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31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59">
    <xf numFmtId="0" fontId="0" fillId="0" borderId="0" xfId="0" applyAlignment="1">
      <alignment vertical="center"/>
    </xf>
    <xf numFmtId="185" fontId="7" fillId="0" borderId="12" xfId="81" applyNumberFormat="1" applyFont="1" applyFill="1" applyBorder="1" applyAlignment="1">
      <alignment horizontal="center" vertical="center"/>
      <protection/>
    </xf>
    <xf numFmtId="185" fontId="7" fillId="0" borderId="13" xfId="81" applyNumberFormat="1" applyFont="1" applyFill="1" applyBorder="1" applyAlignment="1">
      <alignment horizontal="center" vertical="center"/>
      <protection/>
    </xf>
    <xf numFmtId="185" fontId="7" fillId="0" borderId="14" xfId="81" applyNumberFormat="1" applyFont="1" applyFill="1" applyBorder="1" applyAlignment="1">
      <alignment horizontal="center" vertical="center"/>
      <protection/>
    </xf>
    <xf numFmtId="185" fontId="13" fillId="0" borderId="15" xfId="81" applyNumberFormat="1" applyFont="1" applyBorder="1" applyAlignment="1">
      <alignment vertical="center"/>
      <protection/>
    </xf>
    <xf numFmtId="185" fontId="13" fillId="0" borderId="0" xfId="81" applyNumberFormat="1" applyFont="1" applyBorder="1" applyAlignment="1">
      <alignment vertical="center"/>
      <protection/>
    </xf>
    <xf numFmtId="185" fontId="13" fillId="0" borderId="13" xfId="81" applyNumberFormat="1" applyFont="1" applyBorder="1" applyAlignment="1">
      <alignment vertical="center"/>
      <protection/>
    </xf>
    <xf numFmtId="185" fontId="13" fillId="0" borderId="16" xfId="81" applyNumberFormat="1" applyFont="1" applyBorder="1" applyAlignment="1">
      <alignment vertical="center"/>
      <protection/>
    </xf>
    <xf numFmtId="41" fontId="5" fillId="0" borderId="0" xfId="78" applyNumberFormat="1" applyFont="1">
      <alignment vertical="center"/>
      <protection/>
    </xf>
    <xf numFmtId="41" fontId="5" fillId="0" borderId="0" xfId="52" applyFont="1" applyFill="1" applyBorder="1" applyAlignment="1">
      <alignment horizontal="right" vertical="center"/>
    </xf>
    <xf numFmtId="41" fontId="5" fillId="0" borderId="0" xfId="52" applyFont="1" applyFill="1" applyBorder="1" applyAlignment="1">
      <alignment vertical="center"/>
    </xf>
    <xf numFmtId="41" fontId="5" fillId="0" borderId="0" xfId="52" applyNumberFormat="1" applyFont="1" applyFill="1" applyBorder="1" applyAlignment="1">
      <alignment horizontal="right" vertical="center"/>
    </xf>
    <xf numFmtId="0" fontId="5" fillId="0" borderId="0" xfId="69" applyFont="1" applyFill="1">
      <alignment/>
      <protection/>
    </xf>
    <xf numFmtId="185" fontId="5" fillId="0" borderId="0" xfId="69" applyNumberFormat="1" applyFont="1" applyFill="1">
      <alignment/>
      <protection/>
    </xf>
    <xf numFmtId="0" fontId="5" fillId="0" borderId="0" xfId="69" applyFont="1" applyFill="1" applyAlignment="1">
      <alignment vertical="center"/>
      <protection/>
    </xf>
    <xf numFmtId="196" fontId="5" fillId="0" borderId="0" xfId="68" applyNumberFormat="1" applyFont="1" applyFill="1" applyBorder="1" applyAlignment="1">
      <alignment vertical="center"/>
    </xf>
    <xf numFmtId="0" fontId="5" fillId="0" borderId="0" xfId="69" applyFont="1" applyFill="1" applyAlignment="1">
      <alignment horizontal="left"/>
      <protection/>
    </xf>
    <xf numFmtId="0" fontId="0" fillId="0" borderId="0" xfId="69" applyFont="1" applyFill="1">
      <alignment/>
      <protection/>
    </xf>
    <xf numFmtId="0" fontId="0" fillId="0" borderId="0" xfId="69" applyFont="1" applyFill="1">
      <alignment/>
      <protection/>
    </xf>
    <xf numFmtId="0" fontId="6" fillId="0" borderId="0" xfId="69" applyFont="1" applyFill="1" applyAlignment="1">
      <alignment horizontal="left"/>
      <protection/>
    </xf>
    <xf numFmtId="43" fontId="5" fillId="0" borderId="0" xfId="69" applyNumberFormat="1" applyFont="1" applyFill="1">
      <alignment/>
      <protection/>
    </xf>
    <xf numFmtId="196" fontId="5" fillId="0" borderId="17" xfId="68" applyNumberFormat="1" applyFont="1" applyFill="1" applyBorder="1" applyAlignment="1">
      <alignment vertical="center"/>
    </xf>
    <xf numFmtId="41" fontId="5" fillId="0" borderId="16" xfId="68" applyNumberFormat="1" applyFont="1" applyFill="1" applyBorder="1" applyAlignment="1">
      <alignment vertical="center"/>
    </xf>
    <xf numFmtId="196" fontId="5" fillId="0" borderId="0" xfId="68" applyNumberFormat="1" applyFont="1" applyFill="1" applyAlignment="1">
      <alignment/>
    </xf>
    <xf numFmtId="41" fontId="5" fillId="0" borderId="0" xfId="69" applyNumberFormat="1" applyFont="1" applyFill="1">
      <alignment/>
      <protection/>
    </xf>
    <xf numFmtId="41" fontId="0" fillId="0" borderId="0" xfId="69" applyNumberFormat="1" applyFont="1" applyFill="1">
      <alignment/>
      <protection/>
    </xf>
    <xf numFmtId="43" fontId="0" fillId="0" borderId="0" xfId="69" applyNumberFormat="1" applyFont="1" applyFill="1">
      <alignment/>
      <protection/>
    </xf>
    <xf numFmtId="0" fontId="2" fillId="0" borderId="0" xfId="69" applyFont="1" applyFill="1">
      <alignment/>
      <protection/>
    </xf>
    <xf numFmtId="181" fontId="5" fillId="0" borderId="0" xfId="52" applyNumberFormat="1" applyFont="1" applyFill="1" applyBorder="1" applyAlignment="1">
      <alignment vertical="center"/>
    </xf>
    <xf numFmtId="182" fontId="5" fillId="0" borderId="15" xfId="52" applyNumberFormat="1" applyFont="1" applyFill="1" applyBorder="1" applyAlignment="1">
      <alignment vertical="center"/>
    </xf>
    <xf numFmtId="181" fontId="5" fillId="0" borderId="16" xfId="52" applyNumberFormat="1" applyFont="1" applyFill="1" applyBorder="1" applyAlignment="1">
      <alignment vertical="center"/>
    </xf>
    <xf numFmtId="0" fontId="6" fillId="0" borderId="0" xfId="69" applyFont="1" applyFill="1">
      <alignment/>
      <protection/>
    </xf>
    <xf numFmtId="0" fontId="8" fillId="0" borderId="0" xfId="69" applyFont="1" applyFill="1">
      <alignment/>
      <protection/>
    </xf>
    <xf numFmtId="0" fontId="8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7" fillId="0" borderId="0" xfId="69" applyFont="1" applyFill="1">
      <alignment/>
      <protection/>
    </xf>
    <xf numFmtId="0" fontId="7" fillId="0" borderId="0" xfId="69" applyFont="1" applyFill="1" applyAlignment="1">
      <alignment horizontal="left"/>
      <protection/>
    </xf>
    <xf numFmtId="41" fontId="5" fillId="0" borderId="0" xfId="52" applyNumberFormat="1" applyFont="1" applyFill="1" applyBorder="1" applyAlignment="1">
      <alignment vertical="center"/>
    </xf>
    <xf numFmtId="41" fontId="5" fillId="0" borderId="13" xfId="52" applyNumberFormat="1" applyFont="1" applyFill="1" applyBorder="1" applyAlignment="1">
      <alignment vertical="center"/>
    </xf>
    <xf numFmtId="41" fontId="5" fillId="0" borderId="16" xfId="52" applyNumberFormat="1" applyFont="1" applyFill="1" applyBorder="1" applyAlignment="1">
      <alignment vertical="center"/>
    </xf>
    <xf numFmtId="41" fontId="5" fillId="0" borderId="16" xfId="52" applyNumberFormat="1" applyFont="1" applyFill="1" applyBorder="1" applyAlignment="1">
      <alignment horizontal="right" vertical="center"/>
    </xf>
    <xf numFmtId="41" fontId="2" fillId="0" borderId="0" xfId="52" applyNumberFormat="1" applyFont="1" applyFill="1" applyBorder="1" applyAlignment="1">
      <alignment vertical="center"/>
    </xf>
    <xf numFmtId="0" fontId="2" fillId="0" borderId="0" xfId="69" applyFont="1" applyFill="1" applyAlignment="1">
      <alignment horizontal="left"/>
      <protection/>
    </xf>
    <xf numFmtId="0" fontId="5" fillId="0" borderId="0" xfId="69" applyFont="1" applyFill="1" applyBorder="1">
      <alignment/>
      <protection/>
    </xf>
    <xf numFmtId="0" fontId="0" fillId="0" borderId="0" xfId="69" applyFont="1" applyFill="1" applyAlignment="1">
      <alignment horizontal="left"/>
      <protection/>
    </xf>
    <xf numFmtId="0" fontId="7" fillId="0" borderId="0" xfId="69" applyFont="1" applyFill="1" applyBorder="1">
      <alignment/>
      <protection/>
    </xf>
    <xf numFmtId="0" fontId="6" fillId="0" borderId="0" xfId="69" applyFont="1" applyFill="1" applyBorder="1" applyAlignment="1">
      <alignment horizontal="left"/>
      <protection/>
    </xf>
    <xf numFmtId="0" fontId="8" fillId="0" borderId="0" xfId="69" applyFont="1">
      <alignment/>
      <protection/>
    </xf>
    <xf numFmtId="0" fontId="0" fillId="0" borderId="0" xfId="69" applyFont="1">
      <alignment/>
      <protection/>
    </xf>
    <xf numFmtId="41" fontId="5" fillId="0" borderId="0" xfId="68" applyNumberFormat="1" applyFont="1" applyFill="1" applyAlignment="1">
      <alignment/>
    </xf>
    <xf numFmtId="41" fontId="5" fillId="0" borderId="0" xfId="69" applyNumberFormat="1" applyFont="1" applyFill="1" applyAlignment="1">
      <alignment horizontal="left"/>
      <protection/>
    </xf>
    <xf numFmtId="41" fontId="0" fillId="0" borderId="0" xfId="69" applyNumberFormat="1" applyFont="1" applyFill="1">
      <alignment/>
      <protection/>
    </xf>
    <xf numFmtId="0" fontId="5" fillId="0" borderId="0" xfId="69" applyFont="1" applyAlignment="1">
      <alignment horizontal="left" vertical="center"/>
      <protection/>
    </xf>
    <xf numFmtId="0" fontId="5" fillId="0" borderId="0" xfId="69" applyFont="1" applyAlignment="1">
      <alignment vertical="center"/>
      <protection/>
    </xf>
    <xf numFmtId="0" fontId="6" fillId="0" borderId="0" xfId="69" applyFont="1" applyAlignment="1">
      <alignment horizontal="left" vertical="center"/>
      <protection/>
    </xf>
    <xf numFmtId="185" fontId="5" fillId="0" borderId="0" xfId="69" applyNumberFormat="1" applyFont="1" applyAlignment="1">
      <alignment vertical="center"/>
      <protection/>
    </xf>
    <xf numFmtId="189" fontId="5" fillId="0" borderId="0" xfId="68" applyNumberFormat="1" applyFont="1" applyFill="1" applyBorder="1" applyAlignment="1">
      <alignment vertical="center"/>
    </xf>
    <xf numFmtId="191" fontId="5" fillId="0" borderId="0" xfId="52" applyNumberFormat="1" applyFont="1" applyFill="1" applyBorder="1" applyAlignment="1">
      <alignment horizontal="right" vertical="center"/>
    </xf>
    <xf numFmtId="191" fontId="5" fillId="0" borderId="16" xfId="52" applyNumberFormat="1" applyFont="1" applyFill="1" applyBorder="1" applyAlignment="1">
      <alignment horizontal="right" vertical="center"/>
    </xf>
    <xf numFmtId="193" fontId="7" fillId="0" borderId="0" xfId="52" applyNumberFormat="1" applyFont="1" applyFill="1" applyAlignment="1">
      <alignment horizontal="right" vertical="center"/>
    </xf>
    <xf numFmtId="190" fontId="7" fillId="0" borderId="0" xfId="52" applyNumberFormat="1" applyFont="1" applyFill="1" applyAlignment="1">
      <alignment horizontal="right" vertical="center"/>
    </xf>
    <xf numFmtId="185" fontId="2" fillId="0" borderId="0" xfId="69" applyNumberFormat="1" applyFont="1" applyFill="1">
      <alignment/>
      <protection/>
    </xf>
    <xf numFmtId="185" fontId="6" fillId="0" borderId="0" xfId="69" applyNumberFormat="1" applyFont="1" applyFill="1" applyAlignment="1">
      <alignment horizontal="left"/>
      <protection/>
    </xf>
    <xf numFmtId="185" fontId="0" fillId="0" borderId="0" xfId="69" applyNumberFormat="1" applyFont="1" applyFill="1">
      <alignment/>
      <protection/>
    </xf>
    <xf numFmtId="185" fontId="6" fillId="0" borderId="0" xfId="69" applyNumberFormat="1" applyFont="1" applyFill="1">
      <alignment/>
      <protection/>
    </xf>
    <xf numFmtId="193" fontId="6" fillId="0" borderId="0" xfId="69" applyNumberFormat="1" applyFont="1" applyFill="1" applyAlignment="1">
      <alignment horizontal="left"/>
      <protection/>
    </xf>
    <xf numFmtId="41" fontId="6" fillId="0" borderId="0" xfId="69" applyNumberFormat="1" applyFont="1" applyFill="1" applyAlignment="1">
      <alignment horizontal="center"/>
      <protection/>
    </xf>
    <xf numFmtId="193" fontId="6" fillId="0" borderId="0" xfId="69" applyNumberFormat="1" applyFont="1" applyFill="1" applyAlignment="1">
      <alignment horizontal="center"/>
      <protection/>
    </xf>
    <xf numFmtId="193" fontId="0" fillId="0" borderId="0" xfId="69" applyNumberFormat="1" applyFont="1" applyFill="1">
      <alignment/>
      <protection/>
    </xf>
    <xf numFmtId="193" fontId="5" fillId="0" borderId="0" xfId="68" applyNumberFormat="1" applyFont="1" applyFill="1" applyAlignment="1">
      <alignment vertical="center"/>
    </xf>
    <xf numFmtId="193" fontId="5" fillId="0" borderId="0" xfId="68" applyNumberFormat="1" applyFont="1" applyFill="1" applyBorder="1" applyAlignment="1">
      <alignment vertical="center"/>
    </xf>
    <xf numFmtId="193" fontId="5" fillId="0" borderId="0" xfId="68" applyNumberFormat="1" applyFont="1" applyFill="1" applyAlignment="1">
      <alignment/>
    </xf>
    <xf numFmtId="185" fontId="16" fillId="0" borderId="0" xfId="69" applyNumberFormat="1" applyFont="1" applyFill="1">
      <alignment/>
      <protection/>
    </xf>
    <xf numFmtId="193" fontId="16" fillId="0" borderId="0" xfId="69" applyNumberFormat="1" applyFont="1" applyFill="1">
      <alignment/>
      <protection/>
    </xf>
    <xf numFmtId="0" fontId="16" fillId="0" borderId="0" xfId="69" applyFont="1" applyFill="1" applyAlignment="1">
      <alignment horizontal="left"/>
      <protection/>
    </xf>
    <xf numFmtId="0" fontId="16" fillId="0" borderId="0" xfId="69" applyFont="1" applyFill="1">
      <alignment/>
      <protection/>
    </xf>
    <xf numFmtId="41" fontId="6" fillId="0" borderId="0" xfId="69" applyNumberFormat="1" applyFont="1" applyFill="1" applyAlignment="1">
      <alignment horizontal="left" vertical="center"/>
      <protection/>
    </xf>
    <xf numFmtId="41" fontId="17" fillId="0" borderId="0" xfId="69" applyNumberFormat="1" applyFont="1" applyFill="1" applyAlignment="1">
      <alignment horizontal="left" vertical="center"/>
      <protection/>
    </xf>
    <xf numFmtId="41" fontId="5" fillId="0" borderId="0" xfId="77" applyNumberFormat="1" applyFont="1">
      <alignment vertical="center"/>
      <protection/>
    </xf>
    <xf numFmtId="193" fontId="5" fillId="0" borderId="0" xfId="77" applyNumberFormat="1" applyFont="1">
      <alignment vertical="center"/>
      <protection/>
    </xf>
    <xf numFmtId="41" fontId="5" fillId="0" borderId="16" xfId="52" applyFont="1" applyFill="1" applyBorder="1" applyAlignment="1">
      <alignment vertical="center"/>
    </xf>
    <xf numFmtId="193" fontId="5" fillId="0" borderId="16" xfId="68" applyNumberFormat="1" applyFont="1" applyFill="1" applyBorder="1" applyAlignment="1">
      <alignment vertical="center"/>
    </xf>
    <xf numFmtId="41" fontId="5" fillId="0" borderId="0" xfId="68" applyNumberFormat="1" applyFont="1" applyFill="1" applyBorder="1" applyAlignment="1">
      <alignment vertical="center"/>
    </xf>
    <xf numFmtId="189" fontId="5" fillId="0" borderId="16" xfId="68" applyNumberFormat="1" applyFont="1" applyFill="1" applyBorder="1" applyAlignment="1">
      <alignment vertical="center"/>
    </xf>
    <xf numFmtId="196" fontId="0" fillId="0" borderId="0" xfId="68" applyNumberFormat="1" applyFont="1" applyFill="1" applyAlignment="1">
      <alignment/>
    </xf>
    <xf numFmtId="41" fontId="7" fillId="0" borderId="0" xfId="69" applyNumberFormat="1" applyFont="1" applyFill="1">
      <alignment/>
      <protection/>
    </xf>
    <xf numFmtId="41" fontId="5" fillId="0" borderId="16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85" fontId="5" fillId="0" borderId="1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5" fontId="5" fillId="0" borderId="18" xfId="0" applyNumberFormat="1" applyFont="1" applyFill="1" applyBorder="1" applyAlignment="1">
      <alignment vertical="center"/>
    </xf>
    <xf numFmtId="196" fontId="7" fillId="0" borderId="0" xfId="68" applyNumberFormat="1" applyFont="1" applyFill="1" applyAlignment="1">
      <alignment/>
    </xf>
    <xf numFmtId="41" fontId="7" fillId="0" borderId="0" xfId="80" applyNumberFormat="1" applyFont="1">
      <alignment vertical="center"/>
      <protection/>
    </xf>
    <xf numFmtId="41" fontId="7" fillId="0" borderId="0" xfId="52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41" fontId="5" fillId="0" borderId="18" xfId="52" applyFont="1" applyFill="1" applyBorder="1" applyAlignment="1">
      <alignment horizontal="right"/>
    </xf>
    <xf numFmtId="41" fontId="5" fillId="0" borderId="19" xfId="52" applyFont="1" applyFill="1" applyBorder="1" applyAlignment="1">
      <alignment horizontal="right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185" fontId="73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85" fontId="2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198" fontId="5" fillId="0" borderId="0" xfId="52" applyNumberFormat="1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vertical="center"/>
    </xf>
    <xf numFmtId="197" fontId="5" fillId="0" borderId="16" xfId="0" applyNumberFormat="1" applyFont="1" applyFill="1" applyBorder="1" applyAlignment="1">
      <alignment vertical="center"/>
    </xf>
    <xf numFmtId="198" fontId="5" fillId="0" borderId="16" xfId="52" applyNumberFormat="1" applyFont="1" applyFill="1" applyBorder="1" applyAlignment="1">
      <alignment vertical="center"/>
    </xf>
    <xf numFmtId="41" fontId="8" fillId="0" borderId="0" xfId="69" applyNumberFormat="1" applyFont="1" applyFill="1">
      <alignment/>
      <protection/>
    </xf>
    <xf numFmtId="178" fontId="8" fillId="0" borderId="0" xfId="69" applyNumberFormat="1" applyFont="1" applyFill="1">
      <alignment/>
      <protection/>
    </xf>
    <xf numFmtId="0" fontId="8" fillId="0" borderId="0" xfId="69" applyFont="1" applyFill="1" applyBorder="1">
      <alignment/>
      <protection/>
    </xf>
    <xf numFmtId="178" fontId="8" fillId="0" borderId="0" xfId="69" applyNumberFormat="1" applyFont="1" applyFill="1" applyAlignment="1">
      <alignment horizontal="left"/>
      <protection/>
    </xf>
    <xf numFmtId="41" fontId="8" fillId="0" borderId="0" xfId="69" applyNumberFormat="1" applyFont="1" applyFill="1" applyAlignment="1">
      <alignment vertical="center"/>
      <protection/>
    </xf>
    <xf numFmtId="0" fontId="20" fillId="0" borderId="0" xfId="69" applyFont="1" applyFill="1" applyBorder="1">
      <alignment/>
      <protection/>
    </xf>
    <xf numFmtId="0" fontId="0" fillId="0" borderId="0" xfId="69" applyFont="1" applyFill="1" applyAlignment="1">
      <alignment vertical="center"/>
      <protection/>
    </xf>
    <xf numFmtId="181" fontId="0" fillId="0" borderId="0" xfId="69" applyNumberFormat="1" applyFont="1" applyFill="1" applyAlignment="1">
      <alignment horizontal="right" vertical="center"/>
      <protection/>
    </xf>
    <xf numFmtId="0" fontId="10" fillId="0" borderId="0" xfId="69" applyFont="1" applyFill="1" applyAlignment="1">
      <alignment vertical="center"/>
      <protection/>
    </xf>
    <xf numFmtId="181" fontId="5" fillId="0" borderId="0" xfId="69" applyNumberFormat="1" applyFont="1" applyFill="1" applyAlignment="1">
      <alignment horizontal="right" vertical="center"/>
      <protection/>
    </xf>
    <xf numFmtId="0" fontId="17" fillId="0" borderId="0" xfId="69" applyFont="1" applyFill="1" applyAlignment="1">
      <alignment vertical="center"/>
      <protection/>
    </xf>
    <xf numFmtId="41" fontId="5" fillId="0" borderId="15" xfId="52" applyNumberFormat="1" applyFont="1" applyFill="1" applyBorder="1" applyAlignment="1">
      <alignment vertical="center"/>
    </xf>
    <xf numFmtId="0" fontId="0" fillId="0" borderId="0" xfId="72" applyFont="1" applyFill="1">
      <alignment/>
      <protection/>
    </xf>
    <xf numFmtId="0" fontId="5" fillId="0" borderId="0" xfId="72" applyFont="1" applyFill="1">
      <alignment/>
      <protection/>
    </xf>
    <xf numFmtId="185" fontId="5" fillId="0" borderId="0" xfId="72" applyNumberFormat="1" applyFont="1" applyFill="1">
      <alignment/>
      <protection/>
    </xf>
    <xf numFmtId="0" fontId="5" fillId="0" borderId="0" xfId="72" applyFont="1" applyFill="1" applyAlignment="1">
      <alignment horizontal="left"/>
      <protection/>
    </xf>
    <xf numFmtId="3" fontId="5" fillId="0" borderId="0" xfId="52" applyNumberFormat="1" applyFont="1" applyFill="1" applyBorder="1" applyAlignment="1">
      <alignment vertical="center"/>
    </xf>
    <xf numFmtId="41" fontId="5" fillId="0" borderId="16" xfId="52" applyFont="1" applyBorder="1" applyAlignment="1">
      <alignment vertical="center"/>
    </xf>
    <xf numFmtId="41" fontId="5" fillId="0" borderId="0" xfId="52" applyFont="1" applyBorder="1" applyAlignment="1">
      <alignment vertical="center"/>
    </xf>
    <xf numFmtId="0" fontId="11" fillId="0" borderId="0" xfId="69" applyFont="1" applyFill="1" applyAlignment="1">
      <alignment horizontal="center" vertical="center"/>
      <protection/>
    </xf>
    <xf numFmtId="193" fontId="7" fillId="0" borderId="0" xfId="68" applyNumberFormat="1" applyFont="1" applyFill="1" applyAlignment="1">
      <alignment/>
    </xf>
    <xf numFmtId="41" fontId="5" fillId="0" borderId="0" xfId="69" applyNumberFormat="1" applyFont="1" applyFill="1" applyBorder="1">
      <alignment/>
      <protection/>
    </xf>
    <xf numFmtId="41" fontId="5" fillId="0" borderId="0" xfId="68" applyNumberFormat="1" applyFont="1" applyFill="1" applyBorder="1" applyAlignment="1">
      <alignment/>
    </xf>
    <xf numFmtId="0" fontId="0" fillId="0" borderId="0" xfId="73" applyFont="1" applyFill="1" applyAlignment="1">
      <alignment vertical="center"/>
      <protection/>
    </xf>
    <xf numFmtId="196" fontId="0" fillId="0" borderId="0" xfId="73" applyNumberFormat="1" applyFont="1" applyFill="1" applyAlignment="1">
      <alignment vertical="center"/>
      <protection/>
    </xf>
    <xf numFmtId="197" fontId="0" fillId="0" borderId="0" xfId="73" applyNumberFormat="1" applyFont="1" applyFill="1" applyAlignment="1">
      <alignment vertical="center"/>
      <protection/>
    </xf>
    <xf numFmtId="193" fontId="0" fillId="0" borderId="0" xfId="73" applyNumberFormat="1" applyFont="1" applyFill="1" applyAlignment="1">
      <alignment vertical="center"/>
      <protection/>
    </xf>
    <xf numFmtId="0" fontId="5" fillId="0" borderId="0" xfId="73" applyFont="1" applyFill="1" applyAlignment="1">
      <alignment vertical="center"/>
      <protection/>
    </xf>
    <xf numFmtId="185" fontId="5" fillId="0" borderId="0" xfId="73" applyNumberFormat="1" applyFont="1" applyFill="1" applyAlignment="1">
      <alignment vertical="center"/>
      <protection/>
    </xf>
    <xf numFmtId="197" fontId="5" fillId="0" borderId="0" xfId="73" applyNumberFormat="1" applyFont="1" applyFill="1" applyAlignment="1">
      <alignment vertical="center"/>
      <protection/>
    </xf>
    <xf numFmtId="0" fontId="5" fillId="0" borderId="0" xfId="73" applyFont="1" applyFill="1" applyAlignment="1">
      <alignment horizontal="left" vertical="center"/>
      <protection/>
    </xf>
    <xf numFmtId="196" fontId="5" fillId="0" borderId="0" xfId="73" applyNumberFormat="1" applyFont="1" applyFill="1" applyAlignment="1">
      <alignment vertical="center"/>
      <protection/>
    </xf>
    <xf numFmtId="197" fontId="5" fillId="0" borderId="16" xfId="52" applyNumberFormat="1" applyFont="1" applyFill="1" applyBorder="1" applyAlignment="1">
      <alignment horizontal="right" vertical="center"/>
    </xf>
    <xf numFmtId="4" fontId="5" fillId="0" borderId="16" xfId="68" applyNumberFormat="1" applyFont="1" applyFill="1" applyBorder="1" applyAlignment="1">
      <alignment vertical="center"/>
    </xf>
    <xf numFmtId="41" fontId="5" fillId="0" borderId="16" xfId="52" applyFont="1" applyFill="1" applyBorder="1" applyAlignment="1">
      <alignment horizontal="right" vertical="center"/>
    </xf>
    <xf numFmtId="43" fontId="5" fillId="0" borderId="16" xfId="52" applyNumberFormat="1" applyFont="1" applyFill="1" applyBorder="1" applyAlignment="1">
      <alignment horizontal="right" vertical="center"/>
    </xf>
    <xf numFmtId="197" fontId="5" fillId="0" borderId="0" xfId="52" applyNumberFormat="1" applyFont="1" applyFill="1" applyBorder="1" applyAlignment="1">
      <alignment horizontal="right" vertical="center"/>
    </xf>
    <xf numFmtId="4" fontId="5" fillId="0" borderId="0" xfId="68" applyNumberFormat="1" applyFont="1" applyFill="1" applyBorder="1" applyAlignment="1">
      <alignment vertical="center"/>
    </xf>
    <xf numFmtId="195" fontId="5" fillId="0" borderId="0" xfId="52" applyNumberFormat="1" applyFont="1" applyFill="1" applyBorder="1" applyAlignment="1">
      <alignment vertical="center"/>
    </xf>
    <xf numFmtId="196" fontId="5" fillId="0" borderId="0" xfId="52" applyNumberFormat="1" applyFont="1" applyFill="1" applyAlignment="1">
      <alignment horizontal="right" vertical="center"/>
    </xf>
    <xf numFmtId="41" fontId="5" fillId="0" borderId="0" xfId="52" applyFont="1" applyFill="1" applyAlignment="1">
      <alignment horizontal="right" vertical="center"/>
    </xf>
    <xf numFmtId="43" fontId="5" fillId="0" borderId="0" xfId="52" applyNumberFormat="1" applyFont="1" applyFill="1" applyBorder="1" applyAlignment="1">
      <alignment horizontal="right" vertical="center"/>
    </xf>
    <xf numFmtId="183" fontId="5" fillId="0" borderId="0" xfId="52" applyNumberFormat="1" applyFont="1" applyFill="1" applyBorder="1" applyAlignment="1">
      <alignment horizontal="right" vertical="center"/>
    </xf>
    <xf numFmtId="4" fontId="5" fillId="0" borderId="0" xfId="68" applyNumberFormat="1" applyFont="1" applyFill="1" applyBorder="1" applyAlignment="1">
      <alignment horizontal="right" vertical="center"/>
    </xf>
    <xf numFmtId="3" fontId="5" fillId="0" borderId="0" xfId="52" applyNumberFormat="1" applyFont="1" applyFill="1" applyAlignment="1">
      <alignment horizontal="right" vertical="center"/>
    </xf>
    <xf numFmtId="0" fontId="17" fillId="0" borderId="0" xfId="73" applyFont="1" applyFill="1" applyAlignment="1">
      <alignment horizontal="left" vertical="center"/>
      <protection/>
    </xf>
    <xf numFmtId="196" fontId="17" fillId="0" borderId="0" xfId="73" applyNumberFormat="1" applyFont="1" applyFill="1" applyAlignment="1">
      <alignment horizontal="left" vertical="center"/>
      <protection/>
    </xf>
    <xf numFmtId="0" fontId="6" fillId="0" borderId="0" xfId="73" applyFont="1" applyFill="1" applyAlignment="1">
      <alignment horizontal="left" vertical="center"/>
      <protection/>
    </xf>
    <xf numFmtId="0" fontId="29" fillId="0" borderId="0" xfId="73" applyFont="1" applyFill="1" applyAlignment="1">
      <alignment horizontal="left" vertical="center"/>
      <protection/>
    </xf>
    <xf numFmtId="184" fontId="5" fillId="0" borderId="15" xfId="52" applyNumberFormat="1" applyFont="1" applyFill="1" applyBorder="1" applyAlignment="1">
      <alignment vertical="center"/>
    </xf>
    <xf numFmtId="0" fontId="5" fillId="0" borderId="0" xfId="74" applyFont="1" applyFill="1">
      <alignment/>
      <protection/>
    </xf>
    <xf numFmtId="41" fontId="5" fillId="0" borderId="0" xfId="52" applyFont="1" applyFill="1" applyAlignment="1">
      <alignment horizontal="left"/>
    </xf>
    <xf numFmtId="0" fontId="6" fillId="0" borderId="0" xfId="74" applyFont="1" applyFill="1" applyAlignment="1">
      <alignment horizontal="left"/>
      <protection/>
    </xf>
    <xf numFmtId="185" fontId="76" fillId="33" borderId="0" xfId="73" applyNumberFormat="1" applyFont="1" applyFill="1" applyBorder="1" applyAlignment="1">
      <alignment vertical="center"/>
      <protection/>
    </xf>
    <xf numFmtId="0" fontId="77" fillId="33" borderId="0" xfId="73" applyFont="1" applyFill="1" applyBorder="1" applyAlignment="1">
      <alignment vertical="center"/>
      <protection/>
    </xf>
    <xf numFmtId="185" fontId="76" fillId="0" borderId="0" xfId="73" applyNumberFormat="1" applyFont="1" applyFill="1" applyAlignment="1">
      <alignment vertical="center"/>
      <protection/>
    </xf>
    <xf numFmtId="0" fontId="77" fillId="0" borderId="0" xfId="73" applyFont="1" applyFill="1" applyAlignment="1">
      <alignment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vertical="center"/>
    </xf>
    <xf numFmtId="197" fontId="5" fillId="0" borderId="0" xfId="0" applyNumberFormat="1" applyFont="1" applyFill="1" applyAlignment="1">
      <alignment horizontal="left" vertical="center"/>
    </xf>
    <xf numFmtId="196" fontId="5" fillId="0" borderId="0" xfId="0" applyNumberFormat="1" applyFont="1" applyFill="1" applyAlignment="1">
      <alignment horizontal="left" vertical="center"/>
    </xf>
    <xf numFmtId="185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fill" vertical="center"/>
    </xf>
    <xf numFmtId="0" fontId="5" fillId="0" borderId="21" xfId="0" applyFont="1" applyFill="1" applyBorder="1" applyAlignment="1">
      <alignment horizontal="fill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99" fontId="5" fillId="0" borderId="0" xfId="52" applyNumberFormat="1" applyFont="1" applyFill="1" applyAlignment="1">
      <alignment horizontal="right" vertical="center"/>
    </xf>
    <xf numFmtId="197" fontId="5" fillId="0" borderId="0" xfId="52" applyNumberFormat="1" applyFont="1" applyFill="1" applyAlignment="1">
      <alignment horizontal="right" vertical="center"/>
    </xf>
    <xf numFmtId="183" fontId="5" fillId="0" borderId="15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99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200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197" fontId="5" fillId="0" borderId="16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vertical="center"/>
    </xf>
    <xf numFmtId="43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193" fontId="5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96" fontId="0" fillId="0" borderId="0" xfId="0" applyNumberFormat="1" applyFill="1" applyAlignment="1">
      <alignment vertical="center"/>
    </xf>
    <xf numFmtId="197" fontId="5" fillId="0" borderId="0" xfId="0" applyNumberFormat="1" applyFont="1" applyFill="1" applyAlignment="1">
      <alignment vertical="center"/>
    </xf>
    <xf numFmtId="193" fontId="5" fillId="0" borderId="0" xfId="0" applyNumberFormat="1" applyFont="1" applyFill="1" applyAlignment="1">
      <alignment vertical="center"/>
    </xf>
    <xf numFmtId="197" fontId="0" fillId="0" borderId="0" xfId="0" applyNumberFormat="1" applyFon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/>
    </xf>
    <xf numFmtId="43" fontId="5" fillId="0" borderId="20" xfId="0" applyNumberFormat="1" applyFont="1" applyFill="1" applyBorder="1" applyAlignment="1">
      <alignment horizontal="center" vertical="center"/>
    </xf>
    <xf numFmtId="185" fontId="5" fillId="0" borderId="17" xfId="0" applyNumberFormat="1" applyFont="1" applyFill="1" applyBorder="1" applyAlignment="1">
      <alignment vertical="center"/>
    </xf>
    <xf numFmtId="197" fontId="5" fillId="0" borderId="17" xfId="0" applyNumberFormat="1" applyFont="1" applyFill="1" applyBorder="1" applyAlignment="1">
      <alignment vertical="center"/>
    </xf>
    <xf numFmtId="185" fontId="15" fillId="0" borderId="17" xfId="0" applyNumberFormat="1" applyFont="1" applyFill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1" fontId="7" fillId="0" borderId="0" xfId="79" applyNumberFormat="1" applyFont="1" applyFill="1" applyBorder="1" applyAlignment="1">
      <alignment horizontal="right"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196" fontId="5" fillId="0" borderId="16" xfId="68" applyNumberFormat="1" applyFont="1" applyFill="1" applyBorder="1" applyAlignment="1">
      <alignment vertical="center"/>
    </xf>
    <xf numFmtId="41" fontId="7" fillId="0" borderId="16" xfId="79" applyNumberFormat="1" applyFont="1" applyFill="1" applyBorder="1" applyAlignment="1">
      <alignment horizontal="right" vertical="center" wrapText="1"/>
      <protection/>
    </xf>
    <xf numFmtId="41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 horizontal="lef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1" fontId="7" fillId="0" borderId="18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right" vertical="center"/>
    </xf>
    <xf numFmtId="181" fontId="7" fillId="0" borderId="18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181" fontId="7" fillId="0" borderId="16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12" xfId="0" applyFont="1" applyFill="1" applyBorder="1" applyAlignment="1">
      <alignment vertical="center" wrapText="1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left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182" fontId="35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Alignment="1">
      <alignment vertical="center"/>
    </xf>
    <xf numFmtId="3" fontId="13" fillId="0" borderId="19" xfId="0" applyNumberFormat="1" applyFont="1" applyFill="1" applyBorder="1" applyAlignment="1">
      <alignment horizontal="center" vertical="center"/>
    </xf>
    <xf numFmtId="182" fontId="13" fillId="0" borderId="13" xfId="0" applyNumberFormat="1" applyFont="1" applyFill="1" applyBorder="1" applyAlignment="1">
      <alignment vertical="center"/>
    </xf>
    <xf numFmtId="182" fontId="13" fillId="0" borderId="16" xfId="0" applyNumberFormat="1" applyFont="1" applyFill="1" applyBorder="1" applyAlignment="1">
      <alignment vertical="center"/>
    </xf>
    <xf numFmtId="182" fontId="35" fillId="0" borderId="16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187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right" vertical="center"/>
    </xf>
    <xf numFmtId="182" fontId="7" fillId="0" borderId="16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1" fontId="13" fillId="0" borderId="17" xfId="0" applyNumberFormat="1" applyFont="1" applyFill="1" applyBorder="1" applyAlignment="1">
      <alignment horizontal="center" vertical="center" wrapText="1"/>
    </xf>
    <xf numFmtId="41" fontId="13" fillId="0" borderId="0" xfId="81" applyNumberFormat="1" applyFont="1" applyFill="1" applyBorder="1" applyAlignment="1">
      <alignment horizontal="center" vertical="center"/>
      <protection/>
    </xf>
    <xf numFmtId="41" fontId="13" fillId="0" borderId="17" xfId="81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85" fontId="13" fillId="0" borderId="0" xfId="81" applyNumberFormat="1" applyFont="1" applyFill="1" applyBorder="1" applyAlignment="1">
      <alignment vertical="center"/>
      <protection/>
    </xf>
    <xf numFmtId="41" fontId="5" fillId="0" borderId="17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vertical="top"/>
    </xf>
    <xf numFmtId="18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horizontal="center" vertical="center"/>
    </xf>
    <xf numFmtId="182" fontId="5" fillId="0" borderId="16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left" vertical="center"/>
    </xf>
    <xf numFmtId="186" fontId="5" fillId="0" borderId="0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12" xfId="0" applyNumberFormat="1" applyFont="1" applyFill="1" applyBorder="1" applyAlignment="1">
      <alignment horizontal="center" vertical="center"/>
    </xf>
    <xf numFmtId="181" fontId="5" fillId="0" borderId="20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left" vertical="center"/>
    </xf>
    <xf numFmtId="181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89" fontId="5" fillId="0" borderId="17" xfId="68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16" xfId="0" applyNumberFormat="1" applyFont="1" applyFill="1" applyBorder="1" applyAlignment="1">
      <alignment vertical="center"/>
    </xf>
    <xf numFmtId="192" fontId="5" fillId="0" borderId="16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/>
    </xf>
    <xf numFmtId="183" fontId="5" fillId="0" borderId="22" xfId="0" applyNumberFormat="1" applyFont="1" applyFill="1" applyBorder="1" applyAlignment="1">
      <alignment horizontal="right" vertical="center"/>
    </xf>
    <xf numFmtId="183" fontId="5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183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/>
    </xf>
    <xf numFmtId="193" fontId="5" fillId="0" borderId="19" xfId="0" applyNumberFormat="1" applyFont="1" applyFill="1" applyBorder="1" applyAlignment="1">
      <alignment horizontal="fill" vertical="center"/>
    </xf>
    <xf numFmtId="193" fontId="5" fillId="0" borderId="21" xfId="0" applyNumberFormat="1" applyFont="1" applyFill="1" applyBorder="1" applyAlignment="1">
      <alignment horizontal="fill" vertical="center"/>
    </xf>
    <xf numFmtId="193" fontId="5" fillId="0" borderId="2" xfId="0" applyNumberFormat="1" applyFont="1" applyFill="1" applyBorder="1" applyAlignment="1">
      <alignment horizontal="fill" vertical="center"/>
    </xf>
    <xf numFmtId="193" fontId="5" fillId="0" borderId="23" xfId="0" applyNumberFormat="1" applyFont="1" applyFill="1" applyBorder="1" applyAlignment="1">
      <alignment horizontal="center" vertical="center"/>
    </xf>
    <xf numFmtId="193" fontId="5" fillId="0" borderId="22" xfId="0" applyNumberFormat="1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horizontal="center" vertical="center"/>
    </xf>
    <xf numFmtId="193" fontId="5" fillId="0" borderId="13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193" fontId="5" fillId="0" borderId="16" xfId="0" applyNumberFormat="1" applyFont="1" applyFill="1" applyBorder="1" applyAlignment="1">
      <alignment vertical="center"/>
    </xf>
    <xf numFmtId="193" fontId="5" fillId="0" borderId="0" xfId="0" applyNumberFormat="1" applyFont="1" applyFill="1" applyAlignment="1">
      <alignment/>
    </xf>
    <xf numFmtId="193" fontId="5" fillId="0" borderId="0" xfId="0" applyNumberFormat="1" applyFont="1" applyFill="1" applyAlignment="1">
      <alignment horizontal="left"/>
    </xf>
    <xf numFmtId="185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193" fontId="0" fillId="0" borderId="0" xfId="0" applyNumberFormat="1" applyFill="1" applyAlignment="1">
      <alignment horizontal="left"/>
    </xf>
    <xf numFmtId="193" fontId="0" fillId="0" borderId="0" xfId="0" applyNumberFormat="1" applyFill="1" applyAlignment="1">
      <alignment/>
    </xf>
    <xf numFmtId="185" fontId="15" fillId="0" borderId="0" xfId="0" applyNumberFormat="1" applyFont="1" applyFill="1" applyBorder="1" applyAlignment="1">
      <alignment vertical="center"/>
    </xf>
    <xf numFmtId="185" fontId="1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186" fontId="5" fillId="0" borderId="13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18" xfId="0" applyFont="1" applyFill="1" applyBorder="1" applyAlignment="1">
      <alignment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fill"/>
    </xf>
    <xf numFmtId="0" fontId="5" fillId="0" borderId="2" xfId="0" applyFont="1" applyFill="1" applyBorder="1" applyAlignment="1">
      <alignment horizontal="fill"/>
    </xf>
    <xf numFmtId="41" fontId="5" fillId="0" borderId="14" xfId="0" applyNumberFormat="1" applyFont="1" applyFill="1" applyBorder="1" applyAlignment="1">
      <alignment horizontal="left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/>
    </xf>
    <xf numFmtId="41" fontId="5" fillId="0" borderId="0" xfId="77" applyNumberFormat="1" applyFont="1" applyAlignment="1">
      <alignment horizontal="right" vertical="center"/>
      <protection/>
    </xf>
    <xf numFmtId="41" fontId="5" fillId="0" borderId="15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93" fontId="7" fillId="0" borderId="0" xfId="0" applyNumberFormat="1" applyFont="1" applyFill="1" applyAlignment="1">
      <alignment/>
    </xf>
    <xf numFmtId="41" fontId="5" fillId="0" borderId="22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4" fontId="5" fillId="0" borderId="18" xfId="0" applyNumberFormat="1" applyFont="1" applyFill="1" applyBorder="1" applyAlignment="1">
      <alignment horizontal="left"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left"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1" fontId="5" fillId="0" borderId="0" xfId="51" applyFont="1" applyFill="1" applyBorder="1" applyAlignment="1">
      <alignment vertical="center"/>
    </xf>
    <xf numFmtId="41" fontId="5" fillId="0" borderId="0" xfId="51" applyFont="1" applyFill="1" applyBorder="1" applyAlignment="1">
      <alignment horizontal="right" vertical="center"/>
    </xf>
    <xf numFmtId="41" fontId="5" fillId="0" borderId="0" xfId="51" applyFont="1" applyFill="1" applyBorder="1" applyAlignment="1">
      <alignment horizontal="left" vertical="center"/>
    </xf>
    <xf numFmtId="41" fontId="5" fillId="0" borderId="15" xfId="51" applyFont="1" applyFill="1" applyBorder="1" applyAlignment="1">
      <alignment vertical="center"/>
    </xf>
    <xf numFmtId="41" fontId="5" fillId="0" borderId="13" xfId="51" applyFont="1" applyFill="1" applyBorder="1" applyAlignment="1">
      <alignment vertical="center"/>
    </xf>
    <xf numFmtId="41" fontId="5" fillId="0" borderId="16" xfId="5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center" vertical="center" wrapText="1"/>
    </xf>
    <xf numFmtId="41" fontId="7" fillId="0" borderId="18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0" fontId="5" fillId="0" borderId="0" xfId="69" applyFont="1" applyFill="1" applyBorder="1" applyAlignment="1">
      <alignment vertical="center"/>
      <protection/>
    </xf>
    <xf numFmtId="180" fontId="5" fillId="0" borderId="0" xfId="69" applyNumberFormat="1" applyFont="1" applyFill="1" applyBorder="1" applyAlignment="1">
      <alignment horizontal="left" vertical="center"/>
      <protection/>
    </xf>
    <xf numFmtId="184" fontId="5" fillId="0" borderId="16" xfId="69" applyNumberFormat="1" applyFont="1" applyFill="1" applyBorder="1" applyAlignment="1">
      <alignment horizontal="right" vertical="center"/>
      <protection/>
    </xf>
    <xf numFmtId="180" fontId="5" fillId="0" borderId="16" xfId="69" applyNumberFormat="1" applyFont="1" applyFill="1" applyBorder="1" applyAlignment="1">
      <alignment horizontal="left" vertical="center"/>
      <protection/>
    </xf>
    <xf numFmtId="181" fontId="5" fillId="0" borderId="16" xfId="69" applyNumberFormat="1" applyFont="1" applyFill="1" applyBorder="1" applyAlignment="1">
      <alignment vertical="center"/>
      <protection/>
    </xf>
    <xf numFmtId="178" fontId="5" fillId="0" borderId="16" xfId="69" applyNumberFormat="1" applyFont="1" applyFill="1" applyBorder="1" applyAlignment="1">
      <alignment horizontal="left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184" fontId="5" fillId="0" borderId="0" xfId="69" applyNumberFormat="1" applyFont="1" applyFill="1" applyBorder="1" applyAlignment="1">
      <alignment horizontal="right" vertical="center"/>
      <protection/>
    </xf>
    <xf numFmtId="181" fontId="5" fillId="0" borderId="0" xfId="69" applyNumberFormat="1" applyFont="1" applyFill="1" applyBorder="1" applyAlignment="1">
      <alignment vertical="center"/>
      <protection/>
    </xf>
    <xf numFmtId="178" fontId="5" fillId="0" borderId="0" xfId="69" applyNumberFormat="1" applyFont="1" applyFill="1" applyBorder="1" applyAlignment="1">
      <alignment horizontal="left" vertical="center"/>
      <protection/>
    </xf>
    <xf numFmtId="0" fontId="5" fillId="0" borderId="18" xfId="69" applyFont="1" applyFill="1" applyBorder="1" applyAlignment="1">
      <alignment horizontal="center" vertical="center"/>
      <protection/>
    </xf>
    <xf numFmtId="3" fontId="5" fillId="0" borderId="0" xfId="69" applyNumberFormat="1" applyFont="1" applyFill="1" applyBorder="1" applyAlignment="1">
      <alignment vertical="center"/>
      <protection/>
    </xf>
    <xf numFmtId="184" fontId="5" fillId="0" borderId="0" xfId="69" applyNumberFormat="1" applyFont="1" applyFill="1" applyBorder="1" applyAlignment="1">
      <alignment vertical="center"/>
      <protection/>
    </xf>
    <xf numFmtId="2" fontId="5" fillId="0" borderId="0" xfId="69" applyNumberFormat="1" applyFont="1" applyFill="1" applyBorder="1">
      <alignment/>
      <protection/>
    </xf>
    <xf numFmtId="178" fontId="5" fillId="0" borderId="0" xfId="69" applyNumberFormat="1" applyFont="1" applyFill="1" applyBorder="1" applyAlignment="1">
      <alignment vertical="center"/>
      <protection/>
    </xf>
    <xf numFmtId="0" fontId="5" fillId="0" borderId="18" xfId="69" applyFont="1" applyFill="1" applyBorder="1">
      <alignment/>
      <protection/>
    </xf>
    <xf numFmtId="41" fontId="5" fillId="0" borderId="0" xfId="69" applyNumberFormat="1" applyFont="1" applyFill="1" applyBorder="1" applyAlignment="1">
      <alignment horizontal="left" vertical="center"/>
      <protection/>
    </xf>
    <xf numFmtId="179" fontId="5" fillId="0" borderId="0" xfId="69" applyNumberFormat="1" applyFont="1" applyFill="1" applyBorder="1" applyAlignment="1">
      <alignment horizontal="left" vertical="center"/>
      <protection/>
    </xf>
    <xf numFmtId="41" fontId="5" fillId="0" borderId="0" xfId="69" applyNumberFormat="1" applyFont="1" applyFill="1" applyBorder="1" applyAlignment="1">
      <alignment horizontal="right" vertical="center" wrapText="1"/>
      <protection/>
    </xf>
    <xf numFmtId="41" fontId="5" fillId="0" borderId="0" xfId="69" applyNumberFormat="1" applyFont="1" applyFill="1" applyBorder="1" applyAlignment="1">
      <alignment horizontal="left" vertical="center" wrapText="1"/>
      <protection/>
    </xf>
    <xf numFmtId="178" fontId="5" fillId="0" borderId="0" xfId="69" applyNumberFormat="1" applyFont="1" applyFill="1" applyBorder="1" applyAlignment="1">
      <alignment horizontal="left" vertical="center" wrapText="1"/>
      <protection/>
    </xf>
    <xf numFmtId="3" fontId="5" fillId="0" borderId="0" xfId="69" applyNumberFormat="1" applyFont="1" applyFill="1" applyBorder="1" applyAlignment="1">
      <alignment horizontal="right" vertical="center" wrapText="1"/>
      <protection/>
    </xf>
    <xf numFmtId="0" fontId="5" fillId="0" borderId="18" xfId="69" applyFont="1" applyFill="1" applyBorder="1" applyAlignment="1">
      <alignment horizontal="center" vertical="center" wrapText="1"/>
      <protection/>
    </xf>
    <xf numFmtId="0" fontId="5" fillId="0" borderId="20" xfId="69" applyFont="1" applyFill="1" applyBorder="1" applyAlignment="1">
      <alignment horizontal="center" vertical="center" wrapText="1"/>
      <protection/>
    </xf>
    <xf numFmtId="0" fontId="5" fillId="0" borderId="16" xfId="69" applyFont="1" applyFill="1" applyBorder="1" applyAlignment="1">
      <alignment horizontal="center" vertical="center" wrapText="1"/>
      <protection/>
    </xf>
    <xf numFmtId="178" fontId="8" fillId="0" borderId="0" xfId="69" applyNumberFormat="1" applyFont="1" applyFill="1" applyAlignment="1">
      <alignment vertical="center"/>
      <protection/>
    </xf>
    <xf numFmtId="178" fontId="8" fillId="0" borderId="0" xfId="69" applyNumberFormat="1" applyFont="1" applyFill="1" applyAlignment="1">
      <alignment horizontal="left" vertical="center"/>
      <protection/>
    </xf>
    <xf numFmtId="0" fontId="8" fillId="0" borderId="0" xfId="69" applyFont="1" applyFill="1" applyBorder="1" applyAlignment="1">
      <alignment vertical="center"/>
      <protection/>
    </xf>
    <xf numFmtId="182" fontId="8" fillId="0" borderId="0" xfId="69" applyNumberFormat="1" applyFont="1" applyFill="1" applyAlignment="1">
      <alignment vertical="center"/>
      <protection/>
    </xf>
    <xf numFmtId="41" fontId="8" fillId="0" borderId="0" xfId="69" applyNumberFormat="1" applyFont="1" applyFill="1" applyAlignment="1">
      <alignment horizontal="left" vertical="center"/>
      <protection/>
    </xf>
    <xf numFmtId="0" fontId="7" fillId="0" borderId="0" xfId="69" applyFont="1" applyFill="1" applyAlignment="1">
      <alignment vertical="center"/>
      <protection/>
    </xf>
    <xf numFmtId="41" fontId="7" fillId="0" borderId="0" xfId="69" applyNumberFormat="1" applyFont="1" applyFill="1" applyAlignment="1">
      <alignment vertical="center"/>
      <protection/>
    </xf>
    <xf numFmtId="41" fontId="7" fillId="0" borderId="0" xfId="69" applyNumberFormat="1" applyFont="1" applyFill="1" applyAlignment="1">
      <alignment horizontal="left" vertical="center"/>
      <protection/>
    </xf>
    <xf numFmtId="178" fontId="7" fillId="0" borderId="0" xfId="69" applyNumberFormat="1" applyFont="1" applyFill="1" applyAlignment="1">
      <alignment vertical="center"/>
      <protection/>
    </xf>
    <xf numFmtId="178" fontId="7" fillId="0" borderId="0" xfId="69" applyNumberFormat="1" applyFont="1" applyFill="1" applyAlignment="1">
      <alignment horizontal="left"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0" xfId="69" applyFont="1" applyFill="1" applyBorder="1" applyAlignment="1">
      <alignment/>
      <protection/>
    </xf>
    <xf numFmtId="3" fontId="7" fillId="0" borderId="0" xfId="69" applyNumberFormat="1" applyFont="1" applyFill="1" applyBorder="1" applyAlignment="1">
      <alignment vertical="center"/>
      <protection/>
    </xf>
    <xf numFmtId="41" fontId="7" fillId="0" borderId="0" xfId="69" applyNumberFormat="1" applyFont="1" applyFill="1" applyBorder="1" applyAlignment="1">
      <alignment vertical="center"/>
      <protection/>
    </xf>
    <xf numFmtId="41" fontId="7" fillId="0" borderId="16" xfId="69" applyNumberFormat="1" applyFont="1" applyFill="1" applyBorder="1" applyAlignment="1">
      <alignment vertical="center"/>
      <protection/>
    </xf>
    <xf numFmtId="178" fontId="7" fillId="0" borderId="16" xfId="69" applyNumberFormat="1" applyFont="1" applyFill="1" applyBorder="1" applyAlignment="1">
      <alignment horizontal="left" vertical="center"/>
      <protection/>
    </xf>
    <xf numFmtId="41" fontId="7" fillId="0" borderId="16" xfId="69" applyNumberFormat="1" applyFont="1" applyFill="1" applyBorder="1" applyAlignment="1">
      <alignment horizontal="left" vertical="center"/>
      <protection/>
    </xf>
    <xf numFmtId="41" fontId="25" fillId="0" borderId="13" xfId="69" applyNumberFormat="1" applyFont="1" applyFill="1" applyBorder="1" applyAlignment="1">
      <alignment vertical="center"/>
      <protection/>
    </xf>
    <xf numFmtId="3" fontId="7" fillId="0" borderId="19" xfId="69" applyNumberFormat="1" applyFont="1" applyFill="1" applyBorder="1" applyAlignment="1">
      <alignment vertical="center"/>
      <protection/>
    </xf>
    <xf numFmtId="178" fontId="7" fillId="0" borderId="0" xfId="69" applyNumberFormat="1" applyFont="1" applyFill="1" applyBorder="1" applyAlignment="1">
      <alignment horizontal="left" vertical="center"/>
      <protection/>
    </xf>
    <xf numFmtId="41" fontId="7" fillId="0" borderId="0" xfId="69" applyNumberFormat="1" applyFont="1" applyFill="1" applyBorder="1" applyAlignment="1">
      <alignment horizontal="left" vertical="center"/>
      <protection/>
    </xf>
    <xf numFmtId="41" fontId="25" fillId="0" borderId="15" xfId="69" applyNumberFormat="1" applyFont="1" applyFill="1" applyBorder="1" applyAlignment="1">
      <alignment vertical="center"/>
      <protection/>
    </xf>
    <xf numFmtId="3" fontId="7" fillId="0" borderId="18" xfId="69" applyNumberFormat="1" applyFont="1" applyFill="1" applyBorder="1" applyAlignment="1">
      <alignment vertical="center"/>
      <protection/>
    </xf>
    <xf numFmtId="3" fontId="25" fillId="0" borderId="0" xfId="69" applyNumberFormat="1" applyFont="1" applyFill="1" applyBorder="1" applyAlignment="1">
      <alignment vertical="center"/>
      <protection/>
    </xf>
    <xf numFmtId="41" fontId="25" fillId="0" borderId="0" xfId="69" applyNumberFormat="1" applyFont="1" applyFill="1" applyBorder="1" applyAlignment="1">
      <alignment vertical="center"/>
      <protection/>
    </xf>
    <xf numFmtId="178" fontId="25" fillId="0" borderId="0" xfId="69" applyNumberFormat="1" applyFont="1" applyFill="1" applyBorder="1" applyAlignment="1">
      <alignment horizontal="left" vertical="center"/>
      <protection/>
    </xf>
    <xf numFmtId="3" fontId="25" fillId="0" borderId="18" xfId="69" applyNumberFormat="1" applyFont="1" applyFill="1" applyBorder="1" applyAlignment="1">
      <alignment vertical="center"/>
      <protection/>
    </xf>
    <xf numFmtId="178" fontId="7" fillId="0" borderId="0" xfId="69" applyNumberFormat="1" applyFont="1" applyFill="1" applyBorder="1" applyAlignment="1">
      <alignment vertical="center"/>
      <protection/>
    </xf>
    <xf numFmtId="182" fontId="7" fillId="0" borderId="0" xfId="69" applyNumberFormat="1" applyFont="1" applyFill="1" applyBorder="1" applyAlignment="1">
      <alignment vertical="center"/>
      <protection/>
    </xf>
    <xf numFmtId="3" fontId="7" fillId="0" borderId="18" xfId="69" applyNumberFormat="1" applyFont="1" applyFill="1" applyBorder="1" applyAlignment="1">
      <alignment horizontal="left" vertical="center" wrapText="1"/>
      <protection/>
    </xf>
    <xf numFmtId="3" fontId="25" fillId="0" borderId="18" xfId="69" applyNumberFormat="1" applyFont="1" applyFill="1" applyBorder="1" applyAlignment="1">
      <alignment horizontal="left" vertical="center" wrapText="1"/>
      <protection/>
    </xf>
    <xf numFmtId="41" fontId="25" fillId="0" borderId="0" xfId="69" applyNumberFormat="1" applyFont="1" applyFill="1" applyBorder="1" applyAlignment="1">
      <alignment horizontal="left" vertical="center"/>
      <protection/>
    </xf>
    <xf numFmtId="181" fontId="25" fillId="0" borderId="0" xfId="69" applyNumberFormat="1" applyFont="1" applyFill="1" applyBorder="1" applyAlignment="1">
      <alignment vertical="center"/>
      <protection/>
    </xf>
    <xf numFmtId="181" fontId="25" fillId="0" borderId="18" xfId="69" applyNumberFormat="1" applyFont="1" applyFill="1" applyBorder="1" applyAlignment="1">
      <alignment vertical="center"/>
      <protection/>
    </xf>
    <xf numFmtId="181" fontId="7" fillId="0" borderId="0" xfId="69" applyNumberFormat="1" applyFont="1" applyFill="1" applyBorder="1" applyAlignment="1">
      <alignment vertical="center"/>
      <protection/>
    </xf>
    <xf numFmtId="41" fontId="7" fillId="0" borderId="15" xfId="69" applyNumberFormat="1" applyFont="1" applyFill="1" applyBorder="1" applyAlignment="1">
      <alignment vertical="center"/>
      <protection/>
    </xf>
    <xf numFmtId="181" fontId="7" fillId="0" borderId="18" xfId="69" applyNumberFormat="1" applyFont="1" applyFill="1" applyBorder="1" applyAlignment="1">
      <alignment vertical="center"/>
      <protection/>
    </xf>
    <xf numFmtId="181" fontId="7" fillId="0" borderId="18" xfId="69" applyNumberFormat="1" applyFont="1" applyFill="1" applyBorder="1" applyAlignment="1">
      <alignment horizontal="center" vertical="center"/>
      <protection/>
    </xf>
    <xf numFmtId="41" fontId="7" fillId="0" borderId="0" xfId="69" applyNumberFormat="1" applyFont="1" applyFill="1" applyBorder="1" applyAlignment="1">
      <alignment horizontal="right" vertical="center"/>
      <protection/>
    </xf>
    <xf numFmtId="0" fontId="7" fillId="0" borderId="12" xfId="69" applyFont="1" applyFill="1" applyBorder="1" applyAlignment="1">
      <alignment horizontal="center" vertical="center"/>
      <protection/>
    </xf>
    <xf numFmtId="0" fontId="7" fillId="0" borderId="21" xfId="69" applyFont="1" applyFill="1" applyBorder="1" applyAlignment="1">
      <alignment horizontal="center" vertical="center"/>
      <protection/>
    </xf>
    <xf numFmtId="0" fontId="7" fillId="0" borderId="20" xfId="69" applyFont="1" applyFill="1" applyBorder="1" applyAlignment="1">
      <alignment horizontal="center" vertical="center"/>
      <protection/>
    </xf>
    <xf numFmtId="0" fontId="7" fillId="0" borderId="14" xfId="69" applyFont="1" applyFill="1" applyBorder="1" applyAlignment="1">
      <alignment horizontal="center" vertical="center"/>
      <protection/>
    </xf>
    <xf numFmtId="0" fontId="30" fillId="0" borderId="0" xfId="69" applyFont="1" applyFill="1">
      <alignment/>
      <protection/>
    </xf>
    <xf numFmtId="0" fontId="18" fillId="0" borderId="0" xfId="69" applyFont="1" applyFill="1">
      <alignment/>
      <protection/>
    </xf>
    <xf numFmtId="0" fontId="32" fillId="0" borderId="0" xfId="69" applyFont="1" applyFill="1">
      <alignment/>
      <protection/>
    </xf>
    <xf numFmtId="201" fontId="15" fillId="0" borderId="0" xfId="68" applyNumberFormat="1" applyFont="1" applyFill="1" applyBorder="1" applyAlignment="1">
      <alignment vertical="center"/>
    </xf>
    <xf numFmtId="0" fontId="15" fillId="0" borderId="0" xfId="69" applyFont="1" applyFill="1">
      <alignment/>
      <protection/>
    </xf>
    <xf numFmtId="41" fontId="15" fillId="0" borderId="0" xfId="68" applyNumberFormat="1" applyFont="1" applyFill="1" applyBorder="1" applyAlignment="1">
      <alignment vertical="center"/>
    </xf>
    <xf numFmtId="181" fontId="5" fillId="0" borderId="0" xfId="69" applyNumberFormat="1" applyFont="1" applyFill="1" applyAlignment="1">
      <alignment vertical="center"/>
      <protection/>
    </xf>
    <xf numFmtId="181" fontId="15" fillId="0" borderId="16" xfId="69" applyNumberFormat="1" applyFont="1" applyFill="1" applyBorder="1" applyAlignment="1">
      <alignment vertical="center"/>
      <protection/>
    </xf>
    <xf numFmtId="181" fontId="15" fillId="0" borderId="16" xfId="69" applyNumberFormat="1" applyFont="1" applyFill="1" applyBorder="1" applyAlignment="1">
      <alignment horizontal="right" vertical="center"/>
      <protection/>
    </xf>
    <xf numFmtId="182" fontId="5" fillId="0" borderId="13" xfId="69" applyNumberFormat="1" applyFont="1" applyFill="1" applyBorder="1" applyAlignment="1">
      <alignment vertical="center"/>
      <protection/>
    </xf>
    <xf numFmtId="181" fontId="15" fillId="0" borderId="0" xfId="69" applyNumberFormat="1" applyFont="1" applyFill="1" applyBorder="1" applyAlignment="1">
      <alignment vertical="center"/>
      <protection/>
    </xf>
    <xf numFmtId="182" fontId="5" fillId="0" borderId="15" xfId="69" applyNumberFormat="1" applyFont="1" applyFill="1" applyBorder="1" applyAlignment="1">
      <alignment vertical="center"/>
      <protection/>
    </xf>
    <xf numFmtId="181" fontId="18" fillId="0" borderId="0" xfId="69" applyNumberFormat="1" applyFont="1" applyFill="1" applyBorder="1" applyAlignment="1">
      <alignment vertical="center"/>
      <protection/>
    </xf>
    <xf numFmtId="181" fontId="5" fillId="0" borderId="0" xfId="69" applyNumberFormat="1" applyFont="1" applyFill="1" applyBorder="1" applyAlignment="1">
      <alignment horizontal="right" vertical="center"/>
      <protection/>
    </xf>
    <xf numFmtId="181" fontId="15" fillId="0" borderId="0" xfId="69" applyNumberFormat="1" applyFont="1" applyFill="1" applyBorder="1" applyAlignment="1">
      <alignment horizontal="right" vertical="center"/>
      <protection/>
    </xf>
    <xf numFmtId="182" fontId="5" fillId="0" borderId="15" xfId="69" applyNumberFormat="1" applyFont="1" applyFill="1" applyBorder="1" applyAlignment="1">
      <alignment horizontal="right" vertical="center"/>
      <protection/>
    </xf>
    <xf numFmtId="182" fontId="5" fillId="0" borderId="15" xfId="44" applyNumberFormat="1" applyFont="1" applyFill="1" applyBorder="1" applyAlignment="1">
      <alignment vertical="center"/>
    </xf>
    <xf numFmtId="0" fontId="5" fillId="0" borderId="18" xfId="69" applyFont="1" applyFill="1" applyBorder="1" applyAlignment="1">
      <alignment vertical="center"/>
      <protection/>
    </xf>
    <xf numFmtId="0" fontId="15" fillId="0" borderId="0" xfId="69" applyFont="1" applyFill="1" applyBorder="1" applyAlignment="1">
      <alignment vertical="center"/>
      <protection/>
    </xf>
    <xf numFmtId="41" fontId="5" fillId="0" borderId="0" xfId="69" applyNumberFormat="1" applyFont="1" applyFill="1" applyBorder="1" applyAlignment="1">
      <alignment vertical="center"/>
      <protection/>
    </xf>
    <xf numFmtId="0" fontId="15" fillId="0" borderId="12" xfId="69" applyFont="1" applyFill="1" applyBorder="1" applyAlignment="1">
      <alignment horizontal="center" vertical="center"/>
      <protection/>
    </xf>
    <xf numFmtId="0" fontId="15" fillId="0" borderId="12" xfId="69" applyFont="1" applyFill="1" applyBorder="1" applyAlignment="1">
      <alignment horizontal="center" vertical="center" wrapText="1"/>
      <protection/>
    </xf>
    <xf numFmtId="0" fontId="5" fillId="0" borderId="0" xfId="69" applyFont="1" applyFill="1" applyAlignment="1">
      <alignment vertical="center" wrapText="1"/>
      <protection/>
    </xf>
    <xf numFmtId="0" fontId="15" fillId="0" borderId="0" xfId="69" applyFont="1" applyFill="1" applyAlignment="1">
      <alignment horizontal="left"/>
      <protection/>
    </xf>
    <xf numFmtId="0" fontId="5" fillId="0" borderId="0" xfId="69" applyFont="1" applyFill="1" applyAlignment="1">
      <alignment horizontal="left" vertical="center"/>
      <protection/>
    </xf>
    <xf numFmtId="0" fontId="21" fillId="0" borderId="0" xfId="69" applyFont="1" applyFill="1" applyAlignment="1">
      <alignment horizontal="left"/>
      <protection/>
    </xf>
    <xf numFmtId="0" fontId="23" fillId="0" borderId="0" xfId="69" applyFont="1" applyFill="1">
      <alignment/>
      <protection/>
    </xf>
    <xf numFmtId="185" fontId="23" fillId="0" borderId="0" xfId="69" applyNumberFormat="1" applyFont="1" applyFill="1">
      <alignment/>
      <protection/>
    </xf>
    <xf numFmtId="0" fontId="23" fillId="0" borderId="0" xfId="69" applyFont="1" applyFill="1" applyAlignment="1">
      <alignment horizontal="left"/>
      <protection/>
    </xf>
    <xf numFmtId="0" fontId="8" fillId="0" borderId="0" xfId="69" applyFont="1" applyFill="1" applyAlignment="1">
      <alignment horizontal="left"/>
      <protection/>
    </xf>
    <xf numFmtId="185" fontId="8" fillId="0" borderId="0" xfId="69" applyNumberFormat="1" applyFont="1" applyFill="1">
      <alignment/>
      <protection/>
    </xf>
    <xf numFmtId="193" fontId="7" fillId="0" borderId="16" xfId="69" applyNumberFormat="1" applyFont="1" applyFill="1" applyBorder="1" applyAlignment="1">
      <alignment vertical="center"/>
      <protection/>
    </xf>
    <xf numFmtId="41" fontId="7" fillId="0" borderId="16" xfId="69" applyNumberFormat="1" applyFont="1" applyFill="1" applyBorder="1" applyAlignment="1">
      <alignment horizontal="right" vertical="center"/>
      <protection/>
    </xf>
    <xf numFmtId="191" fontId="7" fillId="0" borderId="16" xfId="69" applyNumberFormat="1" applyFont="1" applyFill="1" applyBorder="1" applyAlignment="1">
      <alignment vertical="center"/>
      <protection/>
    </xf>
    <xf numFmtId="0" fontId="7" fillId="0" borderId="19" xfId="69" applyFont="1" applyFill="1" applyBorder="1" applyAlignment="1">
      <alignment horizontal="center" vertical="center"/>
      <protection/>
    </xf>
    <xf numFmtId="193" fontId="7" fillId="0" borderId="0" xfId="69" applyNumberFormat="1" applyFont="1" applyFill="1" applyAlignment="1">
      <alignment vertical="center"/>
      <protection/>
    </xf>
    <xf numFmtId="41" fontId="7" fillId="0" borderId="0" xfId="69" applyNumberFormat="1" applyFont="1" applyFill="1" applyAlignment="1">
      <alignment horizontal="right" vertical="center"/>
      <protection/>
    </xf>
    <xf numFmtId="191" fontId="7" fillId="0" borderId="0" xfId="69" applyNumberFormat="1" applyFont="1" applyFill="1" applyAlignment="1">
      <alignment vertical="center"/>
      <protection/>
    </xf>
    <xf numFmtId="0" fontId="7" fillId="0" borderId="18" xfId="69" applyFont="1" applyFill="1" applyBorder="1" applyAlignment="1">
      <alignment horizontal="center" vertical="center"/>
      <protection/>
    </xf>
    <xf numFmtId="194" fontId="7" fillId="0" borderId="0" xfId="69" applyNumberFormat="1" applyFont="1" applyFill="1" applyAlignment="1">
      <alignment vertical="center"/>
      <protection/>
    </xf>
    <xf numFmtId="0" fontId="7" fillId="0" borderId="18" xfId="69" applyFont="1" applyFill="1" applyBorder="1" applyAlignment="1">
      <alignment horizontal="left" vertical="center"/>
      <protection/>
    </xf>
    <xf numFmtId="190" fontId="7" fillId="0" borderId="0" xfId="69" applyNumberFormat="1" applyFont="1" applyFill="1" applyAlignment="1">
      <alignment horizontal="right"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7" fillId="0" borderId="12" xfId="69" applyFont="1" applyFill="1" applyBorder="1" applyAlignment="1">
      <alignment horizontal="center" vertical="center" wrapText="1"/>
      <protection/>
    </xf>
    <xf numFmtId="0" fontId="7" fillId="0" borderId="0" xfId="69" applyFont="1" applyFill="1" applyAlignment="1">
      <alignment horizontal="left" vertical="top"/>
      <protection/>
    </xf>
    <xf numFmtId="0" fontId="17" fillId="0" borderId="0" xfId="73" applyFont="1" applyFill="1" applyAlignment="1">
      <alignment horizontal="lef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19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97" fontId="5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3" xfId="69" applyFont="1" applyFill="1" applyBorder="1" applyAlignment="1">
      <alignment horizontal="center" vertical="center" wrapText="1"/>
      <protection/>
    </xf>
    <xf numFmtId="0" fontId="5" fillId="0" borderId="14" xfId="69" applyFont="1" applyFill="1" applyBorder="1" applyAlignment="1">
      <alignment horizontal="center" vertical="center" wrapText="1"/>
      <protection/>
    </xf>
    <xf numFmtId="0" fontId="5" fillId="0" borderId="17" xfId="69" applyFont="1" applyFill="1" applyBorder="1" applyAlignment="1">
      <alignment horizontal="center" vertical="center" wrapText="1"/>
      <protection/>
    </xf>
    <xf numFmtId="0" fontId="5" fillId="0" borderId="16" xfId="69" applyFont="1" applyFill="1" applyBorder="1" applyAlignment="1">
      <alignment horizontal="center" vertical="center" wrapText="1"/>
      <protection/>
    </xf>
    <xf numFmtId="0" fontId="5" fillId="0" borderId="17" xfId="69" applyFont="1" applyFill="1" applyBorder="1" applyAlignment="1">
      <alignment horizontal="left" vertical="center"/>
      <protection/>
    </xf>
    <xf numFmtId="0" fontId="5" fillId="0" borderId="0" xfId="69" applyFont="1" applyFill="1" applyBorder="1" applyAlignment="1">
      <alignment horizontal="left" vertical="center"/>
      <protection/>
    </xf>
    <xf numFmtId="0" fontId="5" fillId="0" borderId="24" xfId="69" applyFont="1" applyFill="1" applyBorder="1" applyAlignment="1">
      <alignment horizontal="center" vertical="center" wrapText="1"/>
      <protection/>
    </xf>
    <xf numFmtId="0" fontId="5" fillId="0" borderId="19" xfId="69" applyFont="1" applyFill="1" applyBorder="1" applyAlignment="1">
      <alignment horizontal="center" vertical="center" wrapText="1"/>
      <protection/>
    </xf>
    <xf numFmtId="0" fontId="5" fillId="0" borderId="22" xfId="69" applyFont="1" applyFill="1" applyBorder="1" applyAlignment="1">
      <alignment horizontal="center" vertical="center" wrapText="1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0" fontId="7" fillId="0" borderId="21" xfId="69" applyFont="1" applyFill="1" applyBorder="1" applyAlignment="1">
      <alignment horizontal="center" vertical="center" wrapText="1"/>
      <protection/>
    </xf>
    <xf numFmtId="0" fontId="7" fillId="0" borderId="12" xfId="69" applyFont="1" applyFill="1" applyBorder="1" applyAlignment="1">
      <alignment horizontal="center" vertical="center" wrapText="1"/>
      <protection/>
    </xf>
    <xf numFmtId="0" fontId="7" fillId="0" borderId="22" xfId="69" applyFont="1" applyFill="1" applyBorder="1" applyAlignment="1">
      <alignment horizontal="center" vertical="center" wrapText="1"/>
      <protection/>
    </xf>
    <xf numFmtId="0" fontId="7" fillId="0" borderId="24" xfId="69" applyFont="1" applyFill="1" applyBorder="1" applyAlignment="1">
      <alignment horizontal="center" vertical="center" wrapText="1"/>
      <protection/>
    </xf>
    <xf numFmtId="0" fontId="7" fillId="0" borderId="13" xfId="69" applyFont="1" applyFill="1" applyBorder="1" applyAlignment="1">
      <alignment horizontal="center" vertical="center" wrapText="1"/>
      <protection/>
    </xf>
    <xf numFmtId="0" fontId="7" fillId="0" borderId="19" xfId="69" applyFont="1" applyFill="1" applyBorder="1" applyAlignment="1">
      <alignment horizontal="center" vertical="center" wrapText="1"/>
      <protection/>
    </xf>
    <xf numFmtId="0" fontId="7" fillId="0" borderId="20" xfId="69" applyFont="1" applyFill="1" applyBorder="1" applyAlignment="1">
      <alignment horizontal="center" vertical="center" wrapText="1"/>
      <protection/>
    </xf>
    <xf numFmtId="0" fontId="7" fillId="0" borderId="22" xfId="69" applyFont="1" applyFill="1" applyBorder="1" applyAlignment="1">
      <alignment horizontal="center" vertical="center"/>
      <protection/>
    </xf>
    <xf numFmtId="0" fontId="7" fillId="0" borderId="17" xfId="69" applyFont="1" applyFill="1" applyBorder="1" applyAlignment="1">
      <alignment horizontal="center" vertical="center"/>
      <protection/>
    </xf>
    <xf numFmtId="0" fontId="7" fillId="0" borderId="24" xfId="69" applyFont="1" applyFill="1" applyBorder="1" applyAlignment="1">
      <alignment horizontal="center" vertical="center"/>
      <protection/>
    </xf>
    <xf numFmtId="0" fontId="7" fillId="0" borderId="23" xfId="69" applyFont="1" applyFill="1" applyBorder="1" applyAlignment="1">
      <alignment horizontal="center" vertical="center" wrapText="1"/>
      <protection/>
    </xf>
    <xf numFmtId="0" fontId="7" fillId="0" borderId="14" xfId="69" applyFont="1" applyFill="1" applyBorder="1" applyAlignment="1">
      <alignment horizontal="center" vertical="center"/>
      <protection/>
    </xf>
    <xf numFmtId="0" fontId="7" fillId="0" borderId="23" xfId="69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" fillId="0" borderId="0" xfId="69" applyFont="1" applyFill="1" applyAlignment="1">
      <alignment horizontal="center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69" applyFont="1" applyFill="1" applyBorder="1" applyAlignment="1">
      <alignment horizontal="center" vertical="center" wrapText="1"/>
      <protection/>
    </xf>
    <xf numFmtId="0" fontId="5" fillId="0" borderId="12" xfId="69" applyFont="1" applyFill="1" applyBorder="1" applyAlignment="1">
      <alignment horizontal="center" vertical="center" wrapText="1"/>
      <protection/>
    </xf>
    <xf numFmtId="0" fontId="15" fillId="0" borderId="12" xfId="69" applyFont="1" applyFill="1" applyBorder="1" applyAlignment="1">
      <alignment horizontal="center" vertical="center"/>
      <protection/>
    </xf>
    <xf numFmtId="0" fontId="15" fillId="0" borderId="20" xfId="69" applyFont="1" applyFill="1" applyBorder="1" applyAlignment="1">
      <alignment horizontal="center" vertical="center"/>
      <protection/>
    </xf>
    <xf numFmtId="0" fontId="15" fillId="0" borderId="2" xfId="69" applyFont="1" applyFill="1" applyBorder="1" applyAlignment="1">
      <alignment horizontal="center" vertical="center"/>
      <protection/>
    </xf>
    <xf numFmtId="0" fontId="15" fillId="0" borderId="21" xfId="69" applyFont="1" applyFill="1" applyBorder="1" applyAlignment="1">
      <alignment horizontal="center" vertical="center"/>
      <protection/>
    </xf>
    <xf numFmtId="0" fontId="15" fillId="0" borderId="12" xfId="69" applyFont="1" applyFill="1" applyBorder="1" applyAlignment="1">
      <alignment horizontal="center" vertical="center" wrapText="1"/>
      <protection/>
    </xf>
    <xf numFmtId="0" fontId="37" fillId="0" borderId="12" xfId="69" applyFont="1" applyFill="1" applyBorder="1" applyAlignment="1">
      <alignment horizontal="center" vertical="center" wrapText="1"/>
      <protection/>
    </xf>
    <xf numFmtId="0" fontId="5" fillId="0" borderId="26" xfId="69" applyFont="1" applyFill="1" applyBorder="1" applyAlignment="1">
      <alignment horizontal="center" vertical="center" wrapText="1"/>
      <protection/>
    </xf>
    <xf numFmtId="0" fontId="5" fillId="0" borderId="12" xfId="69" applyFont="1" applyFill="1" applyBorder="1" applyAlignment="1">
      <alignment horizontal="center" vertical="center"/>
      <protection/>
    </xf>
    <xf numFmtId="0" fontId="5" fillId="0" borderId="20" xfId="69" applyFont="1" applyFill="1" applyBorder="1" applyAlignment="1">
      <alignment horizontal="center" vertical="center"/>
      <protection/>
    </xf>
    <xf numFmtId="0" fontId="15" fillId="0" borderId="21" xfId="69" applyFont="1" applyFill="1" applyBorder="1" applyAlignment="1">
      <alignment horizontal="center" vertical="center" wrapText="1"/>
      <protection/>
    </xf>
    <xf numFmtId="0" fontId="5" fillId="0" borderId="20" xfId="69" applyFont="1" applyFill="1" applyBorder="1" applyAlignment="1">
      <alignment horizontal="center" vertical="center" wrapText="1"/>
      <protection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85" fontId="7" fillId="0" borderId="20" xfId="81" applyNumberFormat="1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 wrapText="1"/>
    </xf>
    <xf numFmtId="185" fontId="7" fillId="0" borderId="23" xfId="81" applyNumberFormat="1" applyFont="1" applyFill="1" applyBorder="1" applyAlignment="1">
      <alignment horizontal="center" vertical="center"/>
      <protection/>
    </xf>
    <xf numFmtId="185" fontId="7" fillId="0" borderId="12" xfId="81" applyNumberFormat="1" applyFont="1" applyFill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1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21" xfId="0" applyNumberFormat="1" applyFont="1" applyFill="1" applyBorder="1" applyAlignment="1">
      <alignment horizontal="center" vertical="center" wrapText="1"/>
    </xf>
    <xf numFmtId="0" fontId="6" fillId="0" borderId="0" xfId="72" applyFont="1" applyFill="1" applyAlignment="1">
      <alignment horizont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7" fillId="0" borderId="14" xfId="69" applyFont="1" applyFill="1" applyBorder="1" applyAlignment="1">
      <alignment horizontal="center" vertical="center" wrapText="1"/>
      <protection/>
    </xf>
    <xf numFmtId="0" fontId="7" fillId="0" borderId="22" xfId="69" applyFont="1" applyFill="1" applyBorder="1" applyAlignment="1">
      <alignment horizontal="left" vertical="center"/>
      <protection/>
    </xf>
    <xf numFmtId="0" fontId="7" fillId="0" borderId="17" xfId="69" applyFont="1" applyFill="1" applyBorder="1" applyAlignment="1">
      <alignment horizontal="left" vertical="center"/>
      <protection/>
    </xf>
    <xf numFmtId="0" fontId="7" fillId="0" borderId="24" xfId="69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85" fontId="5" fillId="0" borderId="22" xfId="0" applyNumberFormat="1" applyFont="1" applyFill="1" applyBorder="1" applyAlignment="1">
      <alignment horizontal="left" vertical="center"/>
    </xf>
    <xf numFmtId="185" fontId="5" fillId="0" borderId="17" xfId="0" applyNumberFormat="1" applyFont="1" applyFill="1" applyBorder="1" applyAlignment="1">
      <alignment horizontal="left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193" fontId="5" fillId="0" borderId="12" xfId="0" applyNumberFormat="1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1" fontId="5" fillId="0" borderId="20" xfId="0" applyNumberFormat="1" applyFont="1" applyFill="1" applyBorder="1" applyAlignment="1">
      <alignment horizontal="center" vertical="center"/>
    </xf>
    <xf numFmtId="185" fontId="5" fillId="0" borderId="23" xfId="0" applyNumberFormat="1" applyFont="1" applyFill="1" applyBorder="1" applyAlignment="1">
      <alignment horizontal="center" vertical="center"/>
    </xf>
    <xf numFmtId="0" fontId="11" fillId="0" borderId="0" xfId="69" applyFont="1" applyFill="1" applyAlignment="1">
      <alignment horizontal="center" vertical="center"/>
      <protection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93" fontId="5" fillId="0" borderId="20" xfId="0" applyNumberFormat="1" applyFont="1" applyFill="1" applyBorder="1" applyAlignment="1">
      <alignment horizontal="center" vertical="center" wrapText="1"/>
    </xf>
    <xf numFmtId="41" fontId="5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left" vertical="center"/>
    </xf>
    <xf numFmtId="41" fontId="5" fillId="0" borderId="13" xfId="0" applyNumberFormat="1" applyFont="1" applyBorder="1" applyAlignment="1">
      <alignment horizontal="left" vertical="center"/>
    </xf>
    <xf numFmtId="41" fontId="5" fillId="0" borderId="17" xfId="0" applyNumberFormat="1" applyFont="1" applyFill="1" applyBorder="1" applyAlignment="1">
      <alignment vertical="center" wrapText="1"/>
    </xf>
    <xf numFmtId="41" fontId="5" fillId="0" borderId="16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</cellXfs>
  <cellStyles count="6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나쁨 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3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2" xfId="69"/>
    <cellStyle name="표준 3" xfId="70"/>
    <cellStyle name="표준 4" xfId="71"/>
    <cellStyle name="표준 5" xfId="72"/>
    <cellStyle name="표준 6" xfId="73"/>
    <cellStyle name="표준 7" xfId="74"/>
    <cellStyle name="표준 8" xfId="75"/>
    <cellStyle name="표준 9" xfId="76"/>
    <cellStyle name="표준_1경제활동인구" xfId="77"/>
    <cellStyle name="표준_4산업별" xfId="78"/>
    <cellStyle name="표준_4연령" xfId="79"/>
    <cellStyle name="표준_5직업별" xfId="80"/>
    <cellStyle name="표준_Sheet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45224;&#44396;\Desktop\2015.12.28(&#45824;&#44396;&#53685;&#44228;&#50672;&#48372;)\17.%20&#44277;&#44277;&#54665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총괄"/>
      <sheetName val="본청"/>
      <sheetName val="의회"/>
      <sheetName val="구군"/>
      <sheetName val="동읍면공무원"/>
      <sheetName val="소방공무원"/>
      <sheetName val="퇴직사유별"/>
      <sheetName val="경찰공무원"/>
      <sheetName val="관내관공서"/>
      <sheetName val="민원서류"/>
      <sheetName val="여권발급"/>
      <sheetName val="범죄발생검거(월별)"/>
      <sheetName val="범죄(경찰서별)"/>
      <sheetName val="연령별"/>
      <sheetName val="학력별피의자"/>
      <sheetName val="소년범죄"/>
      <sheetName val="화재발생"/>
      <sheetName val="발화요인별"/>
      <sheetName val="장소별화재"/>
      <sheetName val="산불발생현황"/>
      <sheetName val="소방장비"/>
      <sheetName val="구급"/>
      <sheetName val="구조"/>
      <sheetName val="재난"/>
      <sheetName val="풍수해"/>
      <sheetName val="소방대상물"/>
      <sheetName val="위험물제조소"/>
      <sheetName val="교통사고"/>
      <sheetName val="자동차단속"/>
      <sheetName val="운전면허"/>
      <sheetName val="면허시험"/>
    </sheetNames>
    <sheetDataSet>
      <sheetData sheetId="2">
        <row r="11">
          <cell r="D11">
            <v>1</v>
          </cell>
          <cell r="E11">
            <v>9</v>
          </cell>
          <cell r="H11">
            <v>2</v>
          </cell>
          <cell r="I11">
            <v>2</v>
          </cell>
          <cell r="J11">
            <v>1388</v>
          </cell>
          <cell r="Y11">
            <v>0</v>
          </cell>
          <cell r="Z11">
            <v>4</v>
          </cell>
          <cell r="AA11">
            <v>0</v>
          </cell>
          <cell r="AB11">
            <v>0</v>
          </cell>
          <cell r="AC11">
            <v>0</v>
          </cell>
        </row>
        <row r="83">
          <cell r="F83">
            <v>155</v>
          </cell>
        </row>
        <row r="84">
          <cell r="G84">
            <v>1</v>
          </cell>
        </row>
      </sheetData>
      <sheetData sheetId="3">
        <row r="10">
          <cell r="C10">
            <v>8</v>
          </cell>
          <cell r="D10">
            <v>1831</v>
          </cell>
          <cell r="F10">
            <v>1647</v>
          </cell>
          <cell r="T10">
            <v>18</v>
          </cell>
          <cell r="U10">
            <v>117</v>
          </cell>
          <cell r="V10">
            <v>3</v>
          </cell>
          <cell r="W10">
            <v>23</v>
          </cell>
          <cell r="X10">
            <v>0</v>
          </cell>
        </row>
      </sheetData>
      <sheetData sheetId="4">
        <row r="11">
          <cell r="C11">
            <v>8</v>
          </cell>
          <cell r="D11">
            <v>16</v>
          </cell>
          <cell r="E11">
            <v>6390</v>
          </cell>
          <cell r="O11">
            <v>2</v>
          </cell>
          <cell r="P11">
            <v>0</v>
          </cell>
          <cell r="Q11">
            <v>3</v>
          </cell>
          <cell r="R11">
            <v>2</v>
          </cell>
          <cell r="S11">
            <v>22</v>
          </cell>
          <cell r="T11">
            <v>0</v>
          </cell>
        </row>
      </sheetData>
      <sheetData sheetId="5">
        <row r="11">
          <cell r="C11">
            <v>1625</v>
          </cell>
          <cell r="I11">
            <v>0</v>
          </cell>
          <cell r="J11">
            <v>0</v>
          </cell>
        </row>
      </sheetData>
      <sheetData sheetId="6">
        <row r="11">
          <cell r="C11">
            <v>1831</v>
          </cell>
          <cell r="O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70" zoomScaleNormal="70" zoomScalePageLayoutView="0" workbookViewId="0" topLeftCell="A1">
      <selection activeCell="A2" sqref="A2"/>
    </sheetView>
  </sheetViews>
  <sheetFormatPr defaultColWidth="8.88671875" defaultRowHeight="13.5"/>
  <cols>
    <col min="1" max="1" width="9.10546875" style="137" customWidth="1"/>
    <col min="2" max="2" width="10.3359375" style="137" customWidth="1"/>
    <col min="3" max="3" width="11.10546875" style="137" customWidth="1"/>
    <col min="4" max="5" width="10.4453125" style="137" customWidth="1"/>
    <col min="6" max="8" width="12.3359375" style="137" bestFit="1" customWidth="1"/>
    <col min="9" max="9" width="8.99609375" style="137" customWidth="1"/>
    <col min="10" max="11" width="8.4453125" style="137" customWidth="1"/>
    <col min="12" max="12" width="8.99609375" style="139" customWidth="1"/>
    <col min="13" max="13" width="8.99609375" style="137" customWidth="1"/>
    <col min="14" max="14" width="10.4453125" style="137" customWidth="1"/>
    <col min="15" max="16" width="8.99609375" style="137" customWidth="1"/>
    <col min="17" max="17" width="2.3359375" style="168" customWidth="1"/>
    <col min="18" max="18" width="9.3359375" style="137" customWidth="1"/>
    <col min="19" max="19" width="9.4453125" style="137" customWidth="1"/>
    <col min="20" max="22" width="10.6640625" style="137" customWidth="1"/>
    <col min="23" max="23" width="10.5546875" style="137" customWidth="1"/>
    <col min="24" max="24" width="13.10546875" style="137" customWidth="1"/>
    <col min="25" max="25" width="12.88671875" style="137" customWidth="1"/>
    <col min="26" max="26" width="9.4453125" style="137" customWidth="1"/>
    <col min="27" max="27" width="9.5546875" style="137" customWidth="1"/>
    <col min="28" max="28" width="9.77734375" style="137" bestFit="1" customWidth="1"/>
    <col min="29" max="29" width="7.6640625" style="138" customWidth="1"/>
    <col min="30" max="30" width="8.21484375" style="137" customWidth="1"/>
    <col min="31" max="31" width="10.21484375" style="137" customWidth="1"/>
    <col min="32" max="32" width="8.5546875" style="137" customWidth="1"/>
    <col min="33" max="33" width="8.6640625" style="137" customWidth="1"/>
    <col min="34" max="34" width="2.77734375" style="170" customWidth="1"/>
    <col min="35" max="38" width="10.77734375" style="137" customWidth="1"/>
    <col min="39" max="16384" width="8.88671875" style="137" customWidth="1"/>
  </cols>
  <sheetData>
    <row r="1" spans="1:256" s="141" customFormat="1" ht="20.25">
      <c r="A1" s="162"/>
      <c r="B1" s="162"/>
      <c r="C1" s="162"/>
      <c r="D1" s="162"/>
      <c r="E1" s="142"/>
      <c r="F1" s="142"/>
      <c r="G1" s="142"/>
      <c r="H1" s="142"/>
      <c r="I1" s="142"/>
      <c r="J1" s="142"/>
      <c r="K1" s="142"/>
      <c r="L1" s="143"/>
      <c r="M1" s="142"/>
      <c r="N1" s="142"/>
      <c r="O1" s="142"/>
      <c r="P1" s="142"/>
      <c r="Q1" s="167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5"/>
      <c r="AD1" s="142"/>
      <c r="AE1" s="142"/>
      <c r="AF1" s="142"/>
      <c r="AG1" s="142"/>
      <c r="AH1" s="169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:256" s="141" customFormat="1" ht="24.75">
      <c r="A2" s="162"/>
      <c r="B2" s="162" t="s">
        <v>556</v>
      </c>
      <c r="C2" s="162"/>
      <c r="D2" s="162"/>
      <c r="E2" s="142"/>
      <c r="F2" s="142"/>
      <c r="G2" s="142"/>
      <c r="H2" s="142"/>
      <c r="I2" s="142"/>
      <c r="J2" s="142"/>
      <c r="K2" s="142"/>
      <c r="L2" s="143"/>
      <c r="M2" s="142"/>
      <c r="N2" s="142"/>
      <c r="O2" s="142"/>
      <c r="P2" s="142"/>
      <c r="Q2" s="167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5"/>
      <c r="AD2" s="142"/>
      <c r="AE2" s="142"/>
      <c r="AF2" s="142"/>
      <c r="AG2" s="142"/>
      <c r="AH2" s="169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1:256" s="141" customFormat="1" ht="20.25">
      <c r="A3" s="162"/>
      <c r="B3" s="162"/>
      <c r="C3" s="162"/>
      <c r="D3" s="162"/>
      <c r="E3" s="142"/>
      <c r="F3" s="142"/>
      <c r="G3" s="142"/>
      <c r="H3" s="142"/>
      <c r="I3" s="142"/>
      <c r="J3" s="142"/>
      <c r="K3" s="142"/>
      <c r="L3" s="143"/>
      <c r="M3" s="142"/>
      <c r="N3" s="142"/>
      <c r="O3" s="142"/>
      <c r="P3" s="142"/>
      <c r="Q3" s="167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5"/>
      <c r="AD3" s="142"/>
      <c r="AE3" s="142"/>
      <c r="AF3" s="142"/>
      <c r="AG3" s="142"/>
      <c r="AH3" s="169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s="141" customFormat="1" ht="17.25" customHeight="1">
      <c r="A4" s="142"/>
      <c r="B4" s="161" t="s">
        <v>555</v>
      </c>
      <c r="D4" s="142"/>
      <c r="E4" s="142"/>
      <c r="F4" s="142"/>
      <c r="G4" s="142"/>
      <c r="H4" s="142"/>
      <c r="I4" s="142"/>
      <c r="J4" s="142"/>
      <c r="K4" s="142"/>
      <c r="L4" s="143"/>
      <c r="M4" s="142"/>
      <c r="N4" s="142"/>
      <c r="O4" s="142"/>
      <c r="P4" s="142"/>
      <c r="Q4" s="167"/>
      <c r="R4" s="142"/>
      <c r="S4" s="142"/>
      <c r="T4" s="612"/>
      <c r="U4" s="612"/>
      <c r="V4" s="612"/>
      <c r="W4" s="159"/>
      <c r="X4" s="159"/>
      <c r="Y4" s="159"/>
      <c r="Z4" s="159"/>
      <c r="AA4" s="159"/>
      <c r="AB4" s="159"/>
      <c r="AC4" s="160"/>
      <c r="AD4" s="159"/>
      <c r="AE4" s="159"/>
      <c r="AF4" s="142"/>
      <c r="AG4" s="142"/>
      <c r="AH4" s="169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</row>
    <row r="5" spans="1:256" s="141" customFormat="1" ht="1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9"/>
      <c r="M5" s="140"/>
      <c r="N5" s="137"/>
      <c r="O5" s="137"/>
      <c r="P5" s="137"/>
      <c r="Q5" s="168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70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4"/>
      <c r="CC5" s="144"/>
      <c r="CD5" s="144"/>
      <c r="CE5" s="144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256" s="141" customFormat="1" ht="20.25" customHeight="1">
      <c r="A6" s="99" t="s">
        <v>467</v>
      </c>
      <c r="B6" s="176"/>
      <c r="C6" s="176"/>
      <c r="D6" s="176"/>
      <c r="E6" s="99" t="s">
        <v>9</v>
      </c>
      <c r="F6" s="99"/>
      <c r="G6" s="99"/>
      <c r="H6" s="99"/>
      <c r="I6" s="99"/>
      <c r="J6" s="99"/>
      <c r="K6" s="99"/>
      <c r="L6" s="177"/>
      <c r="M6" s="99"/>
      <c r="N6" s="99"/>
      <c r="O6" s="176"/>
      <c r="P6" s="176"/>
      <c r="Q6" s="87"/>
      <c r="R6" s="99" t="s">
        <v>151</v>
      </c>
      <c r="S6" s="176"/>
      <c r="T6" s="176"/>
      <c r="U6" s="176"/>
      <c r="V6" s="99" t="s">
        <v>9</v>
      </c>
      <c r="W6" s="99"/>
      <c r="X6" s="99"/>
      <c r="Y6" s="99"/>
      <c r="Z6" s="99"/>
      <c r="AA6" s="99"/>
      <c r="AB6" s="99"/>
      <c r="AC6" s="178"/>
      <c r="AD6" s="99"/>
      <c r="AE6" s="99"/>
      <c r="AF6" s="176"/>
      <c r="AG6" s="176"/>
      <c r="AH6" s="176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4"/>
      <c r="CC6" s="144"/>
      <c r="CD6" s="144"/>
      <c r="CE6" s="144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</row>
    <row r="7" spans="1:256" s="141" customFormat="1" ht="21" customHeight="1">
      <c r="A7" s="621" t="s">
        <v>152</v>
      </c>
      <c r="B7" s="614" t="s">
        <v>464</v>
      </c>
      <c r="C7" s="615" t="s">
        <v>463</v>
      </c>
      <c r="D7" s="615"/>
      <c r="E7" s="615"/>
      <c r="F7" s="615"/>
      <c r="G7" s="615"/>
      <c r="H7" s="615"/>
      <c r="I7" s="615"/>
      <c r="J7" s="615"/>
      <c r="K7" s="615"/>
      <c r="L7" s="622" t="s">
        <v>466</v>
      </c>
      <c r="M7" s="617" t="s">
        <v>461</v>
      </c>
      <c r="N7" s="617" t="s">
        <v>460</v>
      </c>
      <c r="O7" s="613" t="s">
        <v>465</v>
      </c>
      <c r="P7" s="179"/>
      <c r="Q7" s="87"/>
      <c r="R7" s="621" t="s">
        <v>152</v>
      </c>
      <c r="S7" s="614" t="s">
        <v>464</v>
      </c>
      <c r="T7" s="615" t="s">
        <v>463</v>
      </c>
      <c r="U7" s="615"/>
      <c r="V7" s="615"/>
      <c r="W7" s="615"/>
      <c r="X7" s="615"/>
      <c r="Y7" s="615"/>
      <c r="Z7" s="615"/>
      <c r="AA7" s="615"/>
      <c r="AB7" s="615"/>
      <c r="AC7" s="616" t="s">
        <v>462</v>
      </c>
      <c r="AD7" s="617" t="s">
        <v>461</v>
      </c>
      <c r="AE7" s="617" t="s">
        <v>460</v>
      </c>
      <c r="AF7" s="618" t="s">
        <v>562</v>
      </c>
      <c r="AG7" s="179"/>
      <c r="AH7" s="176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4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</row>
    <row r="8" spans="1:256" s="141" customFormat="1" ht="21" customHeight="1">
      <c r="A8" s="621"/>
      <c r="B8" s="614"/>
      <c r="C8" s="613" t="s">
        <v>380</v>
      </c>
      <c r="D8" s="180"/>
      <c r="E8" s="181"/>
      <c r="F8" s="613" t="s">
        <v>459</v>
      </c>
      <c r="G8" s="471"/>
      <c r="H8" s="466"/>
      <c r="I8" s="623" t="s">
        <v>202</v>
      </c>
      <c r="J8" s="624"/>
      <c r="K8" s="617"/>
      <c r="L8" s="622"/>
      <c r="M8" s="617"/>
      <c r="N8" s="617"/>
      <c r="O8" s="614"/>
      <c r="P8" s="613" t="s">
        <v>457</v>
      </c>
      <c r="Q8" s="183"/>
      <c r="R8" s="621"/>
      <c r="S8" s="614"/>
      <c r="T8" s="613" t="s">
        <v>380</v>
      </c>
      <c r="U8" s="180"/>
      <c r="V8" s="181"/>
      <c r="W8" s="613" t="s">
        <v>459</v>
      </c>
      <c r="X8" s="180"/>
      <c r="Y8" s="181"/>
      <c r="Z8" s="613" t="s">
        <v>458</v>
      </c>
      <c r="AA8" s="180"/>
      <c r="AB8" s="181"/>
      <c r="AC8" s="616"/>
      <c r="AD8" s="617"/>
      <c r="AE8" s="617"/>
      <c r="AF8" s="619"/>
      <c r="AG8" s="613" t="s">
        <v>457</v>
      </c>
      <c r="AH8" s="184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</row>
    <row r="9" spans="1:256" s="141" customFormat="1" ht="21" customHeight="1">
      <c r="A9" s="621"/>
      <c r="B9" s="614"/>
      <c r="C9" s="614"/>
      <c r="D9" s="467" t="s">
        <v>13</v>
      </c>
      <c r="E9" s="467" t="s">
        <v>14</v>
      </c>
      <c r="F9" s="614"/>
      <c r="G9" s="467" t="s">
        <v>203</v>
      </c>
      <c r="H9" s="467" t="s">
        <v>334</v>
      </c>
      <c r="I9" s="617"/>
      <c r="J9" s="468" t="s">
        <v>203</v>
      </c>
      <c r="K9" s="468" t="s">
        <v>334</v>
      </c>
      <c r="L9" s="622"/>
      <c r="M9" s="617"/>
      <c r="N9" s="617"/>
      <c r="O9" s="614"/>
      <c r="P9" s="613"/>
      <c r="Q9" s="183"/>
      <c r="R9" s="621"/>
      <c r="S9" s="614"/>
      <c r="T9" s="614"/>
      <c r="U9" s="92" t="s">
        <v>13</v>
      </c>
      <c r="V9" s="92" t="s">
        <v>14</v>
      </c>
      <c r="W9" s="614"/>
      <c r="X9" s="92" t="s">
        <v>203</v>
      </c>
      <c r="Y9" s="92" t="s">
        <v>334</v>
      </c>
      <c r="Z9" s="614"/>
      <c r="AA9" s="92" t="s">
        <v>203</v>
      </c>
      <c r="AB9" s="92" t="s">
        <v>334</v>
      </c>
      <c r="AC9" s="616"/>
      <c r="AD9" s="617"/>
      <c r="AE9" s="617"/>
      <c r="AF9" s="620"/>
      <c r="AG9" s="613"/>
      <c r="AH9" s="184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</row>
    <row r="10" spans="1:256" s="141" customFormat="1" ht="21" customHeight="1">
      <c r="A10" s="93" t="s">
        <v>161</v>
      </c>
      <c r="B10" s="185">
        <v>251045</v>
      </c>
      <c r="C10" s="185">
        <v>1200273</v>
      </c>
      <c r="D10" s="185">
        <v>593779</v>
      </c>
      <c r="E10" s="185">
        <v>606494</v>
      </c>
      <c r="F10" s="186">
        <v>1197607</v>
      </c>
      <c r="G10" s="187" t="s">
        <v>24</v>
      </c>
      <c r="H10" s="187" t="s">
        <v>24</v>
      </c>
      <c r="I10" s="186">
        <v>2666</v>
      </c>
      <c r="J10" s="9" t="s">
        <v>24</v>
      </c>
      <c r="K10" s="9" t="s">
        <v>24</v>
      </c>
      <c r="L10" s="188">
        <v>3.11</v>
      </c>
      <c r="M10" s="155">
        <v>4.781106972853473</v>
      </c>
      <c r="N10" s="9" t="s">
        <v>24</v>
      </c>
      <c r="O10" s="9" t="s">
        <v>24</v>
      </c>
      <c r="P10" s="9" t="s">
        <v>24</v>
      </c>
      <c r="Q10" s="189"/>
      <c r="R10" s="190" t="s">
        <v>162</v>
      </c>
      <c r="S10" s="185">
        <v>702988</v>
      </c>
      <c r="T10" s="185">
        <v>2346956</v>
      </c>
      <c r="U10" s="185">
        <v>1178969</v>
      </c>
      <c r="V10" s="185">
        <v>1167987</v>
      </c>
      <c r="W10" s="185">
        <v>2342680</v>
      </c>
      <c r="X10" s="154">
        <v>1176372</v>
      </c>
      <c r="Y10" s="154">
        <v>1166308</v>
      </c>
      <c r="Z10" s="154">
        <v>4276</v>
      </c>
      <c r="AA10" s="154">
        <v>2597</v>
      </c>
      <c r="AB10" s="154">
        <v>1679</v>
      </c>
      <c r="AC10" s="153">
        <v>1.36</v>
      </c>
      <c r="AD10" s="152">
        <v>3.338543474426306</v>
      </c>
      <c r="AE10" s="9">
        <v>102284</v>
      </c>
      <c r="AF10" s="185">
        <v>5144.915272814959</v>
      </c>
      <c r="AG10" s="151">
        <v>456.17</v>
      </c>
      <c r="AH10" s="184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</row>
    <row r="11" spans="1:256" s="141" customFormat="1" ht="21" customHeight="1">
      <c r="A11" s="93" t="s">
        <v>163</v>
      </c>
      <c r="B11" s="185">
        <v>266974</v>
      </c>
      <c r="C11" s="185">
        <v>1266233</v>
      </c>
      <c r="D11" s="185">
        <v>628055</v>
      </c>
      <c r="E11" s="185">
        <v>638178</v>
      </c>
      <c r="F11" s="185">
        <v>1263569</v>
      </c>
      <c r="G11" s="187" t="s">
        <v>24</v>
      </c>
      <c r="H11" s="187" t="s">
        <v>24</v>
      </c>
      <c r="I11" s="186">
        <v>2664</v>
      </c>
      <c r="J11" s="9" t="s">
        <v>24</v>
      </c>
      <c r="K11" s="9" t="s">
        <v>24</v>
      </c>
      <c r="L11" s="188">
        <v>5.5</v>
      </c>
      <c r="M11" s="155">
        <v>4.74290754904972</v>
      </c>
      <c r="N11" s="9" t="s">
        <v>24</v>
      </c>
      <c r="O11" s="9" t="s">
        <v>24</v>
      </c>
      <c r="P11" s="9" t="s">
        <v>24</v>
      </c>
      <c r="Q11" s="189"/>
      <c r="R11" s="190" t="s">
        <v>164</v>
      </c>
      <c r="S11" s="185">
        <v>757886</v>
      </c>
      <c r="T11" s="185">
        <v>2485977</v>
      </c>
      <c r="U11" s="185">
        <v>1251009</v>
      </c>
      <c r="V11" s="185">
        <v>1234968</v>
      </c>
      <c r="W11" s="185">
        <v>2478589</v>
      </c>
      <c r="X11" s="154">
        <v>1246728</v>
      </c>
      <c r="Y11" s="154">
        <v>1231861</v>
      </c>
      <c r="Z11" s="176">
        <v>7388</v>
      </c>
      <c r="AA11" s="154">
        <v>4281</v>
      </c>
      <c r="AB11" s="154">
        <v>3107</v>
      </c>
      <c r="AC11" s="153">
        <v>5.92</v>
      </c>
      <c r="AD11" s="152">
        <v>3.2801463544649194</v>
      </c>
      <c r="AE11" s="9">
        <v>114217</v>
      </c>
      <c r="AF11" s="185">
        <v>2807.3957380492598</v>
      </c>
      <c r="AG11" s="151">
        <v>885.51</v>
      </c>
      <c r="AH11" s="191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</row>
    <row r="12" spans="1:256" s="141" customFormat="1" ht="21" customHeight="1">
      <c r="A12" s="93" t="s">
        <v>165</v>
      </c>
      <c r="B12" s="185">
        <v>276128</v>
      </c>
      <c r="C12" s="185">
        <v>1310768</v>
      </c>
      <c r="D12" s="185">
        <v>653467</v>
      </c>
      <c r="E12" s="185">
        <v>657301</v>
      </c>
      <c r="F12" s="185">
        <v>1308217</v>
      </c>
      <c r="G12" s="187" t="s">
        <v>24</v>
      </c>
      <c r="H12" s="187" t="s">
        <v>24</v>
      </c>
      <c r="I12" s="186">
        <v>2551</v>
      </c>
      <c r="J12" s="9" t="s">
        <v>24</v>
      </c>
      <c r="K12" s="9" t="s">
        <v>24</v>
      </c>
      <c r="L12" s="188">
        <v>3.52</v>
      </c>
      <c r="M12" s="155">
        <v>4.746957932553019</v>
      </c>
      <c r="N12" s="186">
        <v>28764</v>
      </c>
      <c r="O12" s="186">
        <v>7345</v>
      </c>
      <c r="P12" s="189">
        <v>178.51</v>
      </c>
      <c r="Q12" s="189"/>
      <c r="R12" s="190" t="s">
        <v>166</v>
      </c>
      <c r="S12" s="185">
        <v>768483</v>
      </c>
      <c r="T12" s="185">
        <v>2490960</v>
      </c>
      <c r="U12" s="185">
        <v>1253263</v>
      </c>
      <c r="V12" s="185">
        <v>1237697</v>
      </c>
      <c r="W12" s="185">
        <v>2480345</v>
      </c>
      <c r="X12" s="154">
        <v>1247132</v>
      </c>
      <c r="Y12" s="154">
        <v>1233213</v>
      </c>
      <c r="Z12" s="176">
        <v>10615</v>
      </c>
      <c r="AA12" s="154">
        <v>6131</v>
      </c>
      <c r="AB12" s="154">
        <v>4484</v>
      </c>
      <c r="AC12" s="153">
        <v>0.20004335677810964</v>
      </c>
      <c r="AD12" s="152">
        <v>3.241398963932839</v>
      </c>
      <c r="AE12" s="9">
        <v>118992</v>
      </c>
      <c r="AF12" s="185">
        <v>2812.864176340395</v>
      </c>
      <c r="AG12" s="151">
        <v>885.56</v>
      </c>
      <c r="AH12" s="191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</row>
    <row r="13" spans="1:256" s="141" customFormat="1" ht="21" customHeight="1">
      <c r="A13" s="93" t="s">
        <v>167</v>
      </c>
      <c r="B13" s="185">
        <v>294392</v>
      </c>
      <c r="C13" s="185">
        <v>1359040</v>
      </c>
      <c r="D13" s="185">
        <v>672056</v>
      </c>
      <c r="E13" s="185">
        <v>686984</v>
      </c>
      <c r="F13" s="185">
        <v>1356517</v>
      </c>
      <c r="G13" s="187" t="s">
        <v>24</v>
      </c>
      <c r="H13" s="187" t="s">
        <v>24</v>
      </c>
      <c r="I13" s="186">
        <v>2523</v>
      </c>
      <c r="J13" s="9" t="s">
        <v>24</v>
      </c>
      <c r="K13" s="9" t="s">
        <v>24</v>
      </c>
      <c r="L13" s="188">
        <v>3.68</v>
      </c>
      <c r="M13" s="155">
        <v>4.616429794287888</v>
      </c>
      <c r="N13" s="9" t="s">
        <v>24</v>
      </c>
      <c r="O13" s="186">
        <v>7613.2429555767185</v>
      </c>
      <c r="P13" s="189">
        <v>178.51</v>
      </c>
      <c r="Q13" s="189"/>
      <c r="R13" s="190" t="s">
        <v>168</v>
      </c>
      <c r="S13" s="185">
        <v>782422</v>
      </c>
      <c r="T13" s="185">
        <v>2501928</v>
      </c>
      <c r="U13" s="185">
        <v>1258337</v>
      </c>
      <c r="V13" s="185">
        <v>1243591</v>
      </c>
      <c r="W13" s="185">
        <v>2488346</v>
      </c>
      <c r="X13" s="158">
        <v>1250442</v>
      </c>
      <c r="Y13" s="154">
        <v>1237904</v>
      </c>
      <c r="Z13" s="176">
        <v>13582</v>
      </c>
      <c r="AA13" s="154">
        <v>7895</v>
      </c>
      <c r="AB13" s="154">
        <v>5687</v>
      </c>
      <c r="AC13" s="153">
        <v>0.43838191986340136</v>
      </c>
      <c r="AD13" s="152">
        <v>3.197670822139459</v>
      </c>
      <c r="AE13" s="9">
        <v>125445</v>
      </c>
      <c r="AF13" s="185">
        <v>2825.313368114371</v>
      </c>
      <c r="AG13" s="151">
        <v>885.54</v>
      </c>
      <c r="AH13" s="191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</row>
    <row r="14" spans="1:256" s="141" customFormat="1" ht="21" customHeight="1">
      <c r="A14" s="93" t="s">
        <v>169</v>
      </c>
      <c r="B14" s="185">
        <v>309267</v>
      </c>
      <c r="C14" s="185">
        <v>1415759</v>
      </c>
      <c r="D14" s="185">
        <v>699261</v>
      </c>
      <c r="E14" s="185">
        <v>716498</v>
      </c>
      <c r="F14" s="185">
        <v>1413257</v>
      </c>
      <c r="G14" s="187" t="s">
        <v>24</v>
      </c>
      <c r="H14" s="187" t="s">
        <v>24</v>
      </c>
      <c r="I14" s="186">
        <v>2502</v>
      </c>
      <c r="J14" s="9" t="s">
        <v>24</v>
      </c>
      <c r="K14" s="9" t="s">
        <v>24</v>
      </c>
      <c r="L14" s="188">
        <v>4.17</v>
      </c>
      <c r="M14" s="155">
        <v>4.577788771514581</v>
      </c>
      <c r="N14" s="9" t="s">
        <v>24</v>
      </c>
      <c r="O14" s="186">
        <v>7926.982082866742</v>
      </c>
      <c r="P14" s="189">
        <v>178.6</v>
      </c>
      <c r="Q14" s="189"/>
      <c r="R14" s="190" t="s">
        <v>170</v>
      </c>
      <c r="S14" s="185">
        <v>779433</v>
      </c>
      <c r="T14" s="185">
        <v>2504645</v>
      </c>
      <c r="U14" s="185">
        <v>1259518</v>
      </c>
      <c r="V14" s="185">
        <v>1245127</v>
      </c>
      <c r="W14" s="185">
        <v>2493440</v>
      </c>
      <c r="X14" s="185">
        <v>1253073</v>
      </c>
      <c r="Y14" s="185">
        <v>1240367</v>
      </c>
      <c r="Z14" s="176">
        <v>11205</v>
      </c>
      <c r="AA14" s="154">
        <v>6445</v>
      </c>
      <c r="AB14" s="154">
        <v>4760</v>
      </c>
      <c r="AC14" s="153">
        <v>0.10847844704538967</v>
      </c>
      <c r="AD14" s="152">
        <v>3.2134192419361254</v>
      </c>
      <c r="AE14" s="10">
        <v>131633</v>
      </c>
      <c r="AF14" s="185">
        <v>2828.4134924847267</v>
      </c>
      <c r="AG14" s="151">
        <v>885.53</v>
      </c>
      <c r="AH14" s="191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  <c r="IU14" s="142"/>
      <c r="IV14" s="142"/>
    </row>
    <row r="15" spans="1:256" s="141" customFormat="1" ht="21" customHeight="1">
      <c r="A15" s="93" t="s">
        <v>171</v>
      </c>
      <c r="B15" s="185">
        <v>328748</v>
      </c>
      <c r="C15" s="185">
        <v>1487098</v>
      </c>
      <c r="D15" s="185">
        <v>734050</v>
      </c>
      <c r="E15" s="185">
        <v>753048</v>
      </c>
      <c r="F15" s="185">
        <v>1484596</v>
      </c>
      <c r="G15" s="187" t="s">
        <v>24</v>
      </c>
      <c r="H15" s="187" t="s">
        <v>24</v>
      </c>
      <c r="I15" s="185">
        <v>2502</v>
      </c>
      <c r="J15" s="9" t="s">
        <v>24</v>
      </c>
      <c r="K15" s="9" t="s">
        <v>24</v>
      </c>
      <c r="L15" s="188">
        <v>5.04</v>
      </c>
      <c r="M15" s="155">
        <v>4.523519534719603</v>
      </c>
      <c r="N15" s="9" t="s">
        <v>24</v>
      </c>
      <c r="O15" s="186">
        <v>8326.416573348264</v>
      </c>
      <c r="P15" s="157">
        <v>178.6</v>
      </c>
      <c r="Q15" s="189"/>
      <c r="R15" s="190" t="s">
        <v>172</v>
      </c>
      <c r="S15" s="185">
        <v>789891</v>
      </c>
      <c r="T15" s="185">
        <v>2517203</v>
      </c>
      <c r="U15" s="185">
        <v>1265940</v>
      </c>
      <c r="V15" s="185">
        <v>1251263</v>
      </c>
      <c r="W15" s="185">
        <v>2505710</v>
      </c>
      <c r="X15" s="185">
        <v>1259384</v>
      </c>
      <c r="Y15" s="185">
        <v>1246326</v>
      </c>
      <c r="Z15" s="176">
        <v>11493</v>
      </c>
      <c r="AA15" s="154">
        <v>6556</v>
      </c>
      <c r="AB15" s="154">
        <v>4937</v>
      </c>
      <c r="AC15" s="153">
        <v>0.49888705837391734</v>
      </c>
      <c r="AD15" s="152">
        <v>3.186772605334154</v>
      </c>
      <c r="AE15" s="10">
        <v>140224</v>
      </c>
      <c r="AF15" s="185">
        <v>2842.3380494800194</v>
      </c>
      <c r="AG15" s="151">
        <v>885.61</v>
      </c>
      <c r="AH15" s="191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2"/>
      <c r="IV15" s="142"/>
    </row>
    <row r="16" spans="1:256" s="141" customFormat="1" ht="21" customHeight="1">
      <c r="A16" s="93" t="s">
        <v>173</v>
      </c>
      <c r="B16" s="185">
        <v>351676</v>
      </c>
      <c r="C16" s="185">
        <v>1572824</v>
      </c>
      <c r="D16" s="185">
        <v>777704</v>
      </c>
      <c r="E16" s="185">
        <v>795120</v>
      </c>
      <c r="F16" s="185">
        <v>1570248</v>
      </c>
      <c r="G16" s="187" t="s">
        <v>24</v>
      </c>
      <c r="H16" s="187" t="s">
        <v>24</v>
      </c>
      <c r="I16" s="186">
        <v>2576</v>
      </c>
      <c r="J16" s="9" t="s">
        <v>24</v>
      </c>
      <c r="K16" s="9" t="s">
        <v>24</v>
      </c>
      <c r="L16" s="188">
        <v>5.76</v>
      </c>
      <c r="M16" s="155">
        <v>4.472366610175275</v>
      </c>
      <c r="N16" s="9" t="s">
        <v>24</v>
      </c>
      <c r="O16" s="186">
        <v>8751.524593812597</v>
      </c>
      <c r="P16" s="189">
        <v>179.72</v>
      </c>
      <c r="Q16" s="189"/>
      <c r="R16" s="190" t="s">
        <v>89</v>
      </c>
      <c r="S16" s="185">
        <v>805779</v>
      </c>
      <c r="T16" s="185">
        <v>2538212</v>
      </c>
      <c r="U16" s="185">
        <v>1276725</v>
      </c>
      <c r="V16" s="185">
        <v>1261487</v>
      </c>
      <c r="W16" s="185">
        <v>2524253</v>
      </c>
      <c r="X16" s="185">
        <v>1268348</v>
      </c>
      <c r="Y16" s="185">
        <v>1255905</v>
      </c>
      <c r="Z16" s="176">
        <v>13959</v>
      </c>
      <c r="AA16" s="154">
        <v>8377</v>
      </c>
      <c r="AB16" s="154">
        <v>5582</v>
      </c>
      <c r="AC16" s="153">
        <v>0.8277086389946939</v>
      </c>
      <c r="AD16" s="152">
        <v>3.150010114435844</v>
      </c>
      <c r="AE16" s="10">
        <v>149045</v>
      </c>
      <c r="AF16" s="185">
        <v>2866.0606813382865</v>
      </c>
      <c r="AG16" s="151">
        <v>885.61</v>
      </c>
      <c r="AH16" s="191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</row>
    <row r="17" spans="1:256" s="141" customFormat="1" ht="21" customHeight="1">
      <c r="A17" s="93" t="s">
        <v>174</v>
      </c>
      <c r="B17" s="185">
        <v>362629</v>
      </c>
      <c r="C17" s="185">
        <v>1604934</v>
      </c>
      <c r="D17" s="185">
        <v>801059</v>
      </c>
      <c r="E17" s="185">
        <v>803875</v>
      </c>
      <c r="F17" s="185">
        <v>1602343</v>
      </c>
      <c r="G17" s="187" t="s">
        <v>24</v>
      </c>
      <c r="H17" s="187" t="s">
        <v>24</v>
      </c>
      <c r="I17" s="186">
        <v>2591</v>
      </c>
      <c r="J17" s="9" t="s">
        <v>24</v>
      </c>
      <c r="K17" s="9" t="s">
        <v>24</v>
      </c>
      <c r="L17" s="188">
        <v>2.04</v>
      </c>
      <c r="M17" s="155">
        <v>4.4258291532116845</v>
      </c>
      <c r="N17" s="186">
        <v>40532</v>
      </c>
      <c r="O17" s="186">
        <v>8926.218020022246</v>
      </c>
      <c r="P17" s="189">
        <v>179.8</v>
      </c>
      <c r="Q17" s="189"/>
      <c r="R17" s="190" t="s">
        <v>25</v>
      </c>
      <c r="S17" s="185">
        <v>815709</v>
      </c>
      <c r="T17" s="185">
        <v>2539587</v>
      </c>
      <c r="U17" s="185">
        <v>1277033</v>
      </c>
      <c r="V17" s="185">
        <v>1262554</v>
      </c>
      <c r="W17" s="185">
        <v>2525109</v>
      </c>
      <c r="X17" s="185">
        <v>1268488</v>
      </c>
      <c r="Y17" s="185">
        <v>1256621</v>
      </c>
      <c r="Z17" s="176">
        <v>14478</v>
      </c>
      <c r="AA17" s="176">
        <v>8545</v>
      </c>
      <c r="AB17" s="176">
        <v>5933</v>
      </c>
      <c r="AC17" s="153">
        <v>0.054142661779257806</v>
      </c>
      <c r="AD17" s="152">
        <v>3.11334924587077</v>
      </c>
      <c r="AE17" s="10">
        <v>157269</v>
      </c>
      <c r="AF17" s="185">
        <v>2867.6132834995087</v>
      </c>
      <c r="AG17" s="151">
        <v>885.62</v>
      </c>
      <c r="AH17" s="191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</row>
    <row r="18" spans="1:256" s="141" customFormat="1" ht="21" customHeight="1">
      <c r="A18" s="93" t="s">
        <v>175</v>
      </c>
      <c r="B18" s="185">
        <v>415220</v>
      </c>
      <c r="C18" s="185">
        <v>1838037</v>
      </c>
      <c r="D18" s="185">
        <v>902942</v>
      </c>
      <c r="E18" s="185">
        <v>935095</v>
      </c>
      <c r="F18" s="187" t="s">
        <v>24</v>
      </c>
      <c r="G18" s="187" t="s">
        <v>24</v>
      </c>
      <c r="H18" s="187" t="s">
        <v>24</v>
      </c>
      <c r="I18" s="186" t="s">
        <v>24</v>
      </c>
      <c r="J18" s="9" t="s">
        <v>24</v>
      </c>
      <c r="K18" s="9" t="s">
        <v>24</v>
      </c>
      <c r="L18" s="188">
        <v>14.52</v>
      </c>
      <c r="M18" s="155">
        <v>4.426658157121526</v>
      </c>
      <c r="N18" s="9" t="s">
        <v>24</v>
      </c>
      <c r="O18" s="186">
        <v>4040.0857237059017</v>
      </c>
      <c r="P18" s="189">
        <v>454.95</v>
      </c>
      <c r="Q18" s="189"/>
      <c r="R18" s="190" t="s">
        <v>26</v>
      </c>
      <c r="S18" s="185">
        <v>827177</v>
      </c>
      <c r="T18" s="185">
        <v>2540647</v>
      </c>
      <c r="U18" s="185">
        <v>1277327</v>
      </c>
      <c r="V18" s="185">
        <v>1263320</v>
      </c>
      <c r="W18" s="185">
        <v>2525803</v>
      </c>
      <c r="X18" s="185">
        <v>1268530</v>
      </c>
      <c r="Y18" s="185">
        <v>1257273</v>
      </c>
      <c r="Z18" s="176">
        <v>14844</v>
      </c>
      <c r="AA18" s="176">
        <v>8797</v>
      </c>
      <c r="AB18" s="176">
        <v>6047</v>
      </c>
      <c r="AC18" s="153">
        <v>0.041721655940396285</v>
      </c>
      <c r="AD18" s="152">
        <v>3.0714671708715304</v>
      </c>
      <c r="AE18" s="10">
        <v>165816</v>
      </c>
      <c r="AF18" s="185">
        <v>2869</v>
      </c>
      <c r="AG18" s="151">
        <v>885.7</v>
      </c>
      <c r="AH18" s="191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  <c r="IT18" s="142"/>
      <c r="IU18" s="142"/>
      <c r="IV18" s="142"/>
    </row>
    <row r="19" spans="1:256" s="141" customFormat="1" ht="21" customHeight="1">
      <c r="A19" s="93" t="s">
        <v>176</v>
      </c>
      <c r="B19" s="185">
        <v>438081</v>
      </c>
      <c r="C19" s="185">
        <v>1904319</v>
      </c>
      <c r="D19" s="185">
        <v>936002</v>
      </c>
      <c r="E19" s="185">
        <v>968317</v>
      </c>
      <c r="F19" s="187" t="s">
        <v>24</v>
      </c>
      <c r="G19" s="187" t="s">
        <v>24</v>
      </c>
      <c r="H19" s="187" t="s">
        <v>24</v>
      </c>
      <c r="I19" s="186" t="s">
        <v>24</v>
      </c>
      <c r="J19" s="9" t="s">
        <v>24</v>
      </c>
      <c r="K19" s="9" t="s">
        <v>24</v>
      </c>
      <c r="L19" s="188">
        <v>3.61</v>
      </c>
      <c r="M19" s="155">
        <v>4.346956384778157</v>
      </c>
      <c r="N19" s="9" t="s">
        <v>24</v>
      </c>
      <c r="O19" s="186">
        <v>4184.488782438639</v>
      </c>
      <c r="P19" s="189">
        <v>455.09</v>
      </c>
      <c r="Q19" s="189"/>
      <c r="R19" s="190" t="s">
        <v>27</v>
      </c>
      <c r="S19" s="185">
        <v>845242</v>
      </c>
      <c r="T19" s="185">
        <v>2544811</v>
      </c>
      <c r="U19" s="185">
        <v>1279406</v>
      </c>
      <c r="V19" s="185">
        <v>1265405</v>
      </c>
      <c r="W19" s="185">
        <v>2529544</v>
      </c>
      <c r="X19" s="185">
        <v>1269880</v>
      </c>
      <c r="Y19" s="185">
        <v>1259664</v>
      </c>
      <c r="Z19" s="176">
        <v>15267</v>
      </c>
      <c r="AA19" s="176">
        <v>9526</v>
      </c>
      <c r="AB19" s="176">
        <v>5741</v>
      </c>
      <c r="AC19" s="153">
        <v>0.16362708271852017</v>
      </c>
      <c r="AD19" s="152">
        <v>3.01074840104964</v>
      </c>
      <c r="AE19" s="10">
        <v>175110</v>
      </c>
      <c r="AF19" s="185">
        <v>2873.2849336103336</v>
      </c>
      <c r="AG19" s="151">
        <v>885.68</v>
      </c>
      <c r="AH19" s="191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</row>
    <row r="20" spans="1:256" s="141" customFormat="1" ht="21" customHeight="1">
      <c r="A20" s="93" t="s">
        <v>177</v>
      </c>
      <c r="B20" s="185">
        <v>459223</v>
      </c>
      <c r="C20" s="185">
        <v>1958812</v>
      </c>
      <c r="D20" s="185">
        <v>970003</v>
      </c>
      <c r="E20" s="185">
        <v>988809</v>
      </c>
      <c r="F20" s="187" t="s">
        <v>24</v>
      </c>
      <c r="G20" s="187" t="s">
        <v>24</v>
      </c>
      <c r="H20" s="187" t="s">
        <v>24</v>
      </c>
      <c r="I20" s="186" t="s">
        <v>24</v>
      </c>
      <c r="J20" s="9" t="s">
        <v>24</v>
      </c>
      <c r="K20" s="9" t="s">
        <v>24</v>
      </c>
      <c r="L20" s="188">
        <v>2.86</v>
      </c>
      <c r="M20" s="155">
        <v>4.265491928757924</v>
      </c>
      <c r="N20" s="9" t="s">
        <v>24</v>
      </c>
      <c r="O20" s="185">
        <v>4304.797485880052</v>
      </c>
      <c r="P20" s="151">
        <v>455.3</v>
      </c>
      <c r="Q20" s="189"/>
      <c r="R20" s="190" t="s">
        <v>28</v>
      </c>
      <c r="S20" s="185">
        <v>853142</v>
      </c>
      <c r="T20" s="185">
        <v>2539738</v>
      </c>
      <c r="U20" s="185">
        <v>1275762</v>
      </c>
      <c r="V20" s="185">
        <v>1263976</v>
      </c>
      <c r="W20" s="185">
        <v>2524712</v>
      </c>
      <c r="X20" s="185">
        <v>1266254</v>
      </c>
      <c r="Y20" s="185">
        <v>1258458</v>
      </c>
      <c r="Z20" s="176">
        <v>15026</v>
      </c>
      <c r="AA20" s="176">
        <v>9508</v>
      </c>
      <c r="AB20" s="176">
        <v>5518</v>
      </c>
      <c r="AC20" s="153">
        <v>-0.1997450130682771</v>
      </c>
      <c r="AD20" s="152">
        <v>2.9769229506928507</v>
      </c>
      <c r="AE20" s="10">
        <v>186250</v>
      </c>
      <c r="AF20" s="185">
        <v>2867.88093678719</v>
      </c>
      <c r="AG20" s="151">
        <v>885.58</v>
      </c>
      <c r="AH20" s="191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</row>
    <row r="21" spans="1:256" s="141" customFormat="1" ht="21" customHeight="1">
      <c r="A21" s="93" t="s">
        <v>178</v>
      </c>
      <c r="B21" s="185">
        <v>477824</v>
      </c>
      <c r="C21" s="185">
        <v>2012039</v>
      </c>
      <c r="D21" s="185">
        <v>996783</v>
      </c>
      <c r="E21" s="185">
        <v>1015256</v>
      </c>
      <c r="F21" s="187" t="s">
        <v>24</v>
      </c>
      <c r="G21" s="187" t="s">
        <v>24</v>
      </c>
      <c r="H21" s="187" t="s">
        <v>24</v>
      </c>
      <c r="I21" s="186" t="s">
        <v>24</v>
      </c>
      <c r="J21" s="9" t="s">
        <v>24</v>
      </c>
      <c r="K21" s="9" t="s">
        <v>24</v>
      </c>
      <c r="L21" s="188">
        <v>2.72</v>
      </c>
      <c r="M21" s="155">
        <v>4.210837044602196</v>
      </c>
      <c r="N21" s="9" t="s">
        <v>24</v>
      </c>
      <c r="O21" s="185">
        <v>4421.092067677433</v>
      </c>
      <c r="P21" s="151">
        <v>455.1</v>
      </c>
      <c r="Q21" s="189"/>
      <c r="R21" s="190" t="s">
        <v>29</v>
      </c>
      <c r="S21" s="185">
        <v>865766</v>
      </c>
      <c r="T21" s="185">
        <v>2525836</v>
      </c>
      <c r="U21" s="185">
        <v>1268066</v>
      </c>
      <c r="V21" s="185">
        <v>1257770</v>
      </c>
      <c r="W21" s="185">
        <v>2511306</v>
      </c>
      <c r="X21" s="185">
        <v>1259092</v>
      </c>
      <c r="Y21" s="185">
        <v>1252214</v>
      </c>
      <c r="Z21" s="176">
        <v>14530</v>
      </c>
      <c r="AA21" s="87">
        <v>8974</v>
      </c>
      <c r="AB21" s="176">
        <v>5556</v>
      </c>
      <c r="AC21" s="153">
        <v>-0.5503920286194353</v>
      </c>
      <c r="AD21" s="152">
        <v>2.9174580660363194</v>
      </c>
      <c r="AE21" s="10">
        <v>195419</v>
      </c>
      <c r="AF21" s="185">
        <v>2855.794496076702</v>
      </c>
      <c r="AG21" s="192">
        <v>884.46</v>
      </c>
      <c r="AH21" s="191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</row>
    <row r="22" spans="1:256" s="141" customFormat="1" ht="21" customHeight="1">
      <c r="A22" s="190" t="s">
        <v>179</v>
      </c>
      <c r="B22" s="185">
        <v>501724</v>
      </c>
      <c r="C22" s="185">
        <v>2029853</v>
      </c>
      <c r="D22" s="185">
        <v>1005364</v>
      </c>
      <c r="E22" s="185">
        <v>1024489</v>
      </c>
      <c r="F22" s="187">
        <v>2028370</v>
      </c>
      <c r="G22" s="187" t="s">
        <v>24</v>
      </c>
      <c r="H22" s="187" t="s">
        <v>24</v>
      </c>
      <c r="I22" s="186">
        <v>1483</v>
      </c>
      <c r="J22" s="9" t="s">
        <v>24</v>
      </c>
      <c r="K22" s="9" t="s">
        <v>24</v>
      </c>
      <c r="L22" s="188">
        <v>0.89</v>
      </c>
      <c r="M22" s="155">
        <v>4.045756232510304</v>
      </c>
      <c r="N22" s="186">
        <v>61837</v>
      </c>
      <c r="O22" s="185">
        <v>4460.627170043511</v>
      </c>
      <c r="P22" s="151">
        <v>455.06</v>
      </c>
      <c r="Q22" s="189"/>
      <c r="R22" s="190" t="s">
        <v>204</v>
      </c>
      <c r="S22" s="193">
        <v>875173</v>
      </c>
      <c r="T22" s="185">
        <v>2513219</v>
      </c>
      <c r="U22" s="185">
        <v>1261391</v>
      </c>
      <c r="V22" s="185">
        <v>1251828</v>
      </c>
      <c r="W22" s="185">
        <v>2496115</v>
      </c>
      <c r="X22" s="185">
        <v>1250849</v>
      </c>
      <c r="Y22" s="185">
        <v>1245266</v>
      </c>
      <c r="Z22" s="87">
        <v>17104</v>
      </c>
      <c r="AA22" s="87">
        <v>10542</v>
      </c>
      <c r="AB22" s="87">
        <v>6562</v>
      </c>
      <c r="AC22" s="153">
        <v>-0.5020254900189757</v>
      </c>
      <c r="AD22" s="152">
        <v>2.871682513057418</v>
      </c>
      <c r="AE22" s="10">
        <v>206158</v>
      </c>
      <c r="AF22" s="185">
        <v>2841.947010731288</v>
      </c>
      <c r="AG22" s="192">
        <v>884.33</v>
      </c>
      <c r="AH22" s="191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</row>
    <row r="23" spans="1:256" s="141" customFormat="1" ht="21" customHeight="1">
      <c r="A23" s="190" t="s">
        <v>153</v>
      </c>
      <c r="B23" s="185">
        <v>521808</v>
      </c>
      <c r="C23" s="185">
        <v>2092989</v>
      </c>
      <c r="D23" s="185">
        <v>1037965</v>
      </c>
      <c r="E23" s="185">
        <v>1055024</v>
      </c>
      <c r="F23" s="187" t="s">
        <v>24</v>
      </c>
      <c r="G23" s="187" t="s">
        <v>24</v>
      </c>
      <c r="H23" s="187" t="s">
        <v>24</v>
      </c>
      <c r="I23" s="186" t="s">
        <v>24</v>
      </c>
      <c r="J23" s="9" t="s">
        <v>24</v>
      </c>
      <c r="K23" s="9" t="s">
        <v>24</v>
      </c>
      <c r="L23" s="188">
        <v>3.11</v>
      </c>
      <c r="M23" s="155">
        <v>4.0110327936712356</v>
      </c>
      <c r="N23" s="9" t="s">
        <v>24</v>
      </c>
      <c r="O23" s="185">
        <v>4595.733608537174</v>
      </c>
      <c r="P23" s="151">
        <v>455.42</v>
      </c>
      <c r="Q23" s="189"/>
      <c r="R23" s="190" t="s">
        <v>240</v>
      </c>
      <c r="S23" s="193">
        <v>883920</v>
      </c>
      <c r="T23" s="185">
        <v>2512670</v>
      </c>
      <c r="U23" s="185">
        <v>1259705</v>
      </c>
      <c r="V23" s="185">
        <v>1252965</v>
      </c>
      <c r="W23" s="185">
        <v>2493261</v>
      </c>
      <c r="X23" s="185">
        <v>1248233</v>
      </c>
      <c r="Y23" s="185">
        <v>1245028</v>
      </c>
      <c r="Z23" s="87">
        <v>19409</v>
      </c>
      <c r="AA23" s="87">
        <v>11472</v>
      </c>
      <c r="AB23" s="87">
        <v>7937</v>
      </c>
      <c r="AC23" s="153">
        <v>-0.021849267910230948</v>
      </c>
      <c r="AD23" s="152">
        <v>2.84264413069056</v>
      </c>
      <c r="AE23" s="10">
        <v>220985</v>
      </c>
      <c r="AF23" s="185">
        <v>2842.097524007737</v>
      </c>
      <c r="AG23" s="192">
        <v>884.1</v>
      </c>
      <c r="AH23" s="191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</row>
    <row r="24" spans="1:256" s="141" customFormat="1" ht="21" customHeight="1">
      <c r="A24" s="190" t="s">
        <v>154</v>
      </c>
      <c r="B24" s="185">
        <v>540904</v>
      </c>
      <c r="C24" s="185">
        <v>2165954</v>
      </c>
      <c r="D24" s="185">
        <v>1072610</v>
      </c>
      <c r="E24" s="185">
        <v>1093344</v>
      </c>
      <c r="F24" s="194">
        <v>2164645</v>
      </c>
      <c r="G24" s="187" t="s">
        <v>24</v>
      </c>
      <c r="H24" s="187" t="s">
        <v>24</v>
      </c>
      <c r="I24" s="187">
        <v>1309</v>
      </c>
      <c r="J24" s="9" t="s">
        <v>24</v>
      </c>
      <c r="K24" s="9" t="s">
        <v>24</v>
      </c>
      <c r="L24" s="188">
        <v>3.49</v>
      </c>
      <c r="M24" s="155">
        <v>4.0043223936225285</v>
      </c>
      <c r="N24" s="9" t="s">
        <v>24</v>
      </c>
      <c r="O24" s="185">
        <v>4756.575017568517</v>
      </c>
      <c r="P24" s="151">
        <v>455.36</v>
      </c>
      <c r="Q24" s="189"/>
      <c r="R24" s="190" t="s">
        <v>239</v>
      </c>
      <c r="S24" s="185">
        <v>894969</v>
      </c>
      <c r="T24" s="185">
        <v>2512604</v>
      </c>
      <c r="U24" s="185">
        <v>1258148</v>
      </c>
      <c r="V24" s="185">
        <v>1254456</v>
      </c>
      <c r="W24" s="185">
        <v>2492724</v>
      </c>
      <c r="X24" s="186">
        <v>1246873</v>
      </c>
      <c r="Y24" s="186">
        <v>1245851</v>
      </c>
      <c r="Z24" s="87">
        <v>19880</v>
      </c>
      <c r="AA24" s="87">
        <v>11275</v>
      </c>
      <c r="AB24" s="87">
        <v>8605</v>
      </c>
      <c r="AC24" s="195">
        <v>-0.002626687945492245</v>
      </c>
      <c r="AD24" s="152">
        <v>2.8074760131356506</v>
      </c>
      <c r="AE24" s="187">
        <v>232500</v>
      </c>
      <c r="AF24" s="186">
        <v>2841.990725031105</v>
      </c>
      <c r="AG24" s="189">
        <v>884.1</v>
      </c>
      <c r="AH24" s="191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</row>
    <row r="25" spans="1:256" s="141" customFormat="1" ht="21" customHeight="1">
      <c r="A25" s="190" t="s">
        <v>155</v>
      </c>
      <c r="B25" s="185">
        <v>568116</v>
      </c>
      <c r="C25" s="185">
        <v>2239418</v>
      </c>
      <c r="D25" s="185">
        <v>1112573</v>
      </c>
      <c r="E25" s="185">
        <v>1126845</v>
      </c>
      <c r="F25" s="194">
        <v>2238408</v>
      </c>
      <c r="G25" s="187" t="s">
        <v>24</v>
      </c>
      <c r="H25" s="187" t="s">
        <v>24</v>
      </c>
      <c r="I25" s="187">
        <v>1010</v>
      </c>
      <c r="J25" s="9" t="s">
        <v>24</v>
      </c>
      <c r="K25" s="9" t="s">
        <v>24</v>
      </c>
      <c r="L25" s="188">
        <v>3.39</v>
      </c>
      <c r="M25" s="155">
        <v>3.9418323018538466</v>
      </c>
      <c r="N25" s="11" t="s">
        <v>24</v>
      </c>
      <c r="O25" s="185">
        <v>4915.100302883982</v>
      </c>
      <c r="P25" s="151">
        <v>455.62</v>
      </c>
      <c r="Q25" s="189"/>
      <c r="R25" s="190" t="s">
        <v>319</v>
      </c>
      <c r="S25" s="185">
        <v>906470</v>
      </c>
      <c r="T25" s="185">
        <v>2509187</v>
      </c>
      <c r="U25" s="185">
        <v>1254593</v>
      </c>
      <c r="V25" s="185">
        <v>1254594</v>
      </c>
      <c r="W25" s="185">
        <v>2489781</v>
      </c>
      <c r="X25" s="185">
        <v>1243878</v>
      </c>
      <c r="Y25" s="185">
        <v>1245903</v>
      </c>
      <c r="Z25" s="87">
        <v>19406</v>
      </c>
      <c r="AA25" s="87">
        <v>10715</v>
      </c>
      <c r="AB25" s="87">
        <v>8691</v>
      </c>
      <c r="AC25" s="153">
        <v>-0.135994370780274</v>
      </c>
      <c r="AD25" s="152">
        <v>2.7680860922038235</v>
      </c>
      <c r="AE25" s="10">
        <v>242370</v>
      </c>
      <c r="AF25" s="185">
        <v>2838.222086486364</v>
      </c>
      <c r="AG25" s="192">
        <v>884.07</v>
      </c>
      <c r="AH25" s="191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  <c r="IR25" s="142"/>
      <c r="IS25" s="142"/>
      <c r="IT25" s="142"/>
      <c r="IU25" s="142"/>
      <c r="IV25" s="142"/>
    </row>
    <row r="26" spans="1:256" s="141" customFormat="1" ht="21" customHeight="1">
      <c r="A26" s="190" t="s">
        <v>156</v>
      </c>
      <c r="B26" s="185">
        <v>591138</v>
      </c>
      <c r="C26" s="185">
        <v>2288441</v>
      </c>
      <c r="D26" s="185">
        <v>1138375</v>
      </c>
      <c r="E26" s="185">
        <v>1150066</v>
      </c>
      <c r="F26" s="156">
        <v>2287200</v>
      </c>
      <c r="G26" s="9" t="s">
        <v>24</v>
      </c>
      <c r="H26" s="9" t="s">
        <v>24</v>
      </c>
      <c r="I26" s="9">
        <v>1241</v>
      </c>
      <c r="J26" s="9" t="s">
        <v>24</v>
      </c>
      <c r="K26" s="9" t="s">
        <v>24</v>
      </c>
      <c r="L26" s="188">
        <v>2.19</v>
      </c>
      <c r="M26" s="155">
        <v>3.871246646299172</v>
      </c>
      <c r="N26" s="9" t="s">
        <v>24</v>
      </c>
      <c r="O26" s="185">
        <v>5022.696545366753</v>
      </c>
      <c r="P26" s="151">
        <v>455.62</v>
      </c>
      <c r="Q26" s="189"/>
      <c r="R26" s="93" t="s">
        <v>325</v>
      </c>
      <c r="S26" s="185">
        <v>934598</v>
      </c>
      <c r="T26" s="185">
        <v>2532077</v>
      </c>
      <c r="U26" s="185">
        <v>1266569</v>
      </c>
      <c r="V26" s="185">
        <v>1265508</v>
      </c>
      <c r="W26" s="185">
        <v>2511676</v>
      </c>
      <c r="X26" s="185">
        <v>1255245</v>
      </c>
      <c r="Y26" s="185">
        <v>1256431</v>
      </c>
      <c r="Z26" s="90">
        <v>20401</v>
      </c>
      <c r="AA26" s="90">
        <v>11324</v>
      </c>
      <c r="AB26" s="90">
        <v>9077</v>
      </c>
      <c r="AC26" s="196">
        <v>0.9122476722540009</v>
      </c>
      <c r="AD26" s="89">
        <v>2.7092685839259234</v>
      </c>
      <c r="AE26" s="90">
        <v>252084</v>
      </c>
      <c r="AF26" s="185">
        <v>2864.016513969008</v>
      </c>
      <c r="AG26" s="192">
        <v>884.1</v>
      </c>
      <c r="AH26" s="191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</row>
    <row r="27" spans="1:256" s="141" customFormat="1" ht="21" customHeight="1">
      <c r="A27" s="190" t="s">
        <v>157</v>
      </c>
      <c r="B27" s="185">
        <v>597150</v>
      </c>
      <c r="C27" s="185">
        <v>2229040</v>
      </c>
      <c r="D27" s="185">
        <v>1113242</v>
      </c>
      <c r="E27" s="185">
        <v>1115798</v>
      </c>
      <c r="F27" s="156">
        <v>2227979</v>
      </c>
      <c r="G27" s="9" t="s">
        <v>24</v>
      </c>
      <c r="H27" s="9" t="s">
        <v>24</v>
      </c>
      <c r="I27" s="9">
        <v>1061</v>
      </c>
      <c r="J27" s="9" t="s">
        <v>24</v>
      </c>
      <c r="K27" s="9" t="s">
        <v>24</v>
      </c>
      <c r="L27" s="188">
        <v>-2.6</v>
      </c>
      <c r="M27" s="155">
        <v>3.7327974545759024</v>
      </c>
      <c r="N27" s="9">
        <v>82233</v>
      </c>
      <c r="O27" s="185">
        <v>4891.893078172321</v>
      </c>
      <c r="P27" s="151">
        <v>455.66</v>
      </c>
      <c r="Q27" s="189"/>
      <c r="R27" s="93" t="s">
        <v>329</v>
      </c>
      <c r="S27" s="197">
        <v>940770</v>
      </c>
      <c r="T27" s="185">
        <v>2529285</v>
      </c>
      <c r="U27" s="185">
        <v>1264028</v>
      </c>
      <c r="V27" s="185">
        <v>1265257</v>
      </c>
      <c r="W27" s="185">
        <v>2507271</v>
      </c>
      <c r="X27" s="198">
        <v>1251577</v>
      </c>
      <c r="Y27" s="198">
        <v>1255694</v>
      </c>
      <c r="Z27" s="90">
        <v>22014</v>
      </c>
      <c r="AA27" s="90">
        <v>12451</v>
      </c>
      <c r="AB27" s="90">
        <v>9563</v>
      </c>
      <c r="AC27" s="153">
        <v>-0.11026520915438195</v>
      </c>
      <c r="AD27" s="89">
        <v>2.688526419847572</v>
      </c>
      <c r="AE27" s="90">
        <v>260038</v>
      </c>
      <c r="AF27" s="185">
        <v>2862.218223791418</v>
      </c>
      <c r="AG27" s="192">
        <v>883.68</v>
      </c>
      <c r="AH27" s="191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</row>
    <row r="28" spans="1:256" s="141" customFormat="1" ht="21" customHeight="1">
      <c r="A28" s="190" t="s">
        <v>158</v>
      </c>
      <c r="B28" s="185">
        <v>641592</v>
      </c>
      <c r="C28" s="185">
        <v>2238146</v>
      </c>
      <c r="D28" s="185">
        <v>1120471</v>
      </c>
      <c r="E28" s="185">
        <v>1117675</v>
      </c>
      <c r="F28" s="198">
        <v>2236025</v>
      </c>
      <c r="G28" s="9" t="s">
        <v>24</v>
      </c>
      <c r="H28" s="9" t="s">
        <v>24</v>
      </c>
      <c r="I28" s="9">
        <v>2121</v>
      </c>
      <c r="J28" s="9" t="s">
        <v>24</v>
      </c>
      <c r="K28" s="9" t="s">
        <v>24</v>
      </c>
      <c r="L28" s="188">
        <v>0.4068546019786019</v>
      </c>
      <c r="M28" s="155">
        <v>3.49162861729305</v>
      </c>
      <c r="N28" s="9">
        <v>86990</v>
      </c>
      <c r="O28" s="185">
        <v>4911.661692415731</v>
      </c>
      <c r="P28" s="151">
        <v>455.68</v>
      </c>
      <c r="Q28" s="189"/>
      <c r="R28" s="93" t="s">
        <v>346</v>
      </c>
      <c r="S28" s="197">
        <v>948652</v>
      </c>
      <c r="T28" s="185">
        <v>2527566</v>
      </c>
      <c r="U28" s="185">
        <v>1261529</v>
      </c>
      <c r="V28" s="185">
        <v>1266037</v>
      </c>
      <c r="W28" s="198">
        <v>2505644</v>
      </c>
      <c r="X28" s="198">
        <v>1249320</v>
      </c>
      <c r="Y28" s="198">
        <v>1256324</v>
      </c>
      <c r="Z28" s="90">
        <v>21922</v>
      </c>
      <c r="AA28" s="90">
        <v>12209</v>
      </c>
      <c r="AB28" s="90">
        <v>9713</v>
      </c>
      <c r="AC28" s="150">
        <v>-0.06796387121261542</v>
      </c>
      <c r="AD28" s="89">
        <v>2.6643763993540306</v>
      </c>
      <c r="AE28" s="90">
        <v>274152</v>
      </c>
      <c r="AF28" s="185">
        <v>2860.43479736994</v>
      </c>
      <c r="AG28" s="192">
        <v>883.63</v>
      </c>
      <c r="AH28" s="199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</row>
    <row r="29" spans="1:34" ht="21" customHeight="1">
      <c r="A29" s="190" t="s">
        <v>159</v>
      </c>
      <c r="B29" s="185">
        <v>663759</v>
      </c>
      <c r="C29" s="185">
        <v>2286305</v>
      </c>
      <c r="D29" s="185">
        <v>1146002</v>
      </c>
      <c r="E29" s="185">
        <v>1140303</v>
      </c>
      <c r="F29" s="154">
        <v>2284191</v>
      </c>
      <c r="G29" s="154">
        <v>1144792</v>
      </c>
      <c r="H29" s="154">
        <v>1139399</v>
      </c>
      <c r="I29" s="154">
        <v>2114</v>
      </c>
      <c r="J29" s="154">
        <v>1210</v>
      </c>
      <c r="K29" s="154">
        <v>904</v>
      </c>
      <c r="L29" s="153">
        <v>2.15</v>
      </c>
      <c r="M29" s="152">
        <v>3.444480602146261</v>
      </c>
      <c r="N29" s="9">
        <v>94435</v>
      </c>
      <c r="O29" s="185">
        <v>5014.92651897346</v>
      </c>
      <c r="P29" s="151">
        <v>455.9</v>
      </c>
      <c r="Q29" s="189"/>
      <c r="R29" s="93" t="s">
        <v>558</v>
      </c>
      <c r="S29" s="197">
        <v>960265</v>
      </c>
      <c r="T29" s="185">
        <v>2524890</v>
      </c>
      <c r="U29" s="185">
        <v>1259143</v>
      </c>
      <c r="V29" s="185">
        <v>1265747</v>
      </c>
      <c r="W29" s="198">
        <v>2501588</v>
      </c>
      <c r="X29" s="198">
        <v>1246071</v>
      </c>
      <c r="Y29" s="198">
        <v>1255517</v>
      </c>
      <c r="Z29" s="90">
        <v>23302</v>
      </c>
      <c r="AA29" s="90">
        <v>13072</v>
      </c>
      <c r="AB29" s="90">
        <v>10230</v>
      </c>
      <c r="AC29" s="150">
        <v>-0.10587260629396028</v>
      </c>
      <c r="AD29" s="89">
        <v>2.629367934892972</v>
      </c>
      <c r="AE29" s="90">
        <v>289246</v>
      </c>
      <c r="AF29" s="185">
        <v>2857.891519898583</v>
      </c>
      <c r="AG29" s="192">
        <v>883.48</v>
      </c>
      <c r="AH29" s="191"/>
    </row>
    <row r="30" spans="1:34" ht="21" customHeight="1">
      <c r="A30" s="190" t="s">
        <v>160</v>
      </c>
      <c r="B30" s="185">
        <v>683790</v>
      </c>
      <c r="C30" s="185">
        <v>2315353</v>
      </c>
      <c r="D30" s="185">
        <v>1162392</v>
      </c>
      <c r="E30" s="185">
        <v>1152961</v>
      </c>
      <c r="F30" s="185">
        <v>2312166</v>
      </c>
      <c r="G30" s="154">
        <v>1160365</v>
      </c>
      <c r="H30" s="154">
        <v>1151801</v>
      </c>
      <c r="I30" s="200">
        <v>3187</v>
      </c>
      <c r="J30" s="154">
        <v>2027</v>
      </c>
      <c r="K30" s="154">
        <v>1160</v>
      </c>
      <c r="L30" s="153">
        <v>1.27</v>
      </c>
      <c r="M30" s="152">
        <v>3.3860585852381577</v>
      </c>
      <c r="N30" s="9">
        <v>98141</v>
      </c>
      <c r="O30" s="185">
        <v>5078.642246106602</v>
      </c>
      <c r="P30" s="151">
        <v>455.9</v>
      </c>
      <c r="Q30" s="189"/>
      <c r="R30" s="93" t="s">
        <v>557</v>
      </c>
      <c r="S30" s="201">
        <v>970618</v>
      </c>
      <c r="T30" s="185">
        <f>SUM(U30:V30)</f>
        <v>2518467</v>
      </c>
      <c r="U30" s="185">
        <f>X30+AA30</f>
        <v>1255516</v>
      </c>
      <c r="V30" s="185">
        <f>Y30+AB30</f>
        <v>1262951</v>
      </c>
      <c r="W30" s="185">
        <f>SUM(X30:Y30)</f>
        <v>2493264</v>
      </c>
      <c r="X30" s="201">
        <v>1241119</v>
      </c>
      <c r="Y30" s="201">
        <v>1252145</v>
      </c>
      <c r="Z30" s="202">
        <f>SUM(AA30:AB30)</f>
        <v>25203</v>
      </c>
      <c r="AA30" s="203">
        <v>14397</v>
      </c>
      <c r="AB30" s="203">
        <v>10806</v>
      </c>
      <c r="AC30" s="150">
        <f>(T30-T29)/T29*100</f>
        <v>-0.25438731984363677</v>
      </c>
      <c r="AD30" s="89">
        <f>T30/S30</f>
        <v>2.5947046108767817</v>
      </c>
      <c r="AE30" s="204">
        <v>303537</v>
      </c>
      <c r="AF30" s="185">
        <f>T30/AG30</f>
        <v>2850.4278244335287</v>
      </c>
      <c r="AG30" s="184">
        <v>883.54</v>
      </c>
      <c r="AH30" s="191"/>
    </row>
    <row r="31" spans="1:34" ht="9" customHeight="1">
      <c r="A31" s="205"/>
      <c r="B31" s="206"/>
      <c r="C31" s="206"/>
      <c r="D31" s="206"/>
      <c r="E31" s="206"/>
      <c r="F31" s="207"/>
      <c r="G31" s="148"/>
      <c r="H31" s="148"/>
      <c r="I31" s="148"/>
      <c r="J31" s="148"/>
      <c r="K31" s="148"/>
      <c r="L31" s="208"/>
      <c r="M31" s="149"/>
      <c r="N31" s="148"/>
      <c r="O31" s="206"/>
      <c r="P31" s="147"/>
      <c r="Q31" s="189"/>
      <c r="R31" s="98"/>
      <c r="S31" s="209"/>
      <c r="T31" s="206"/>
      <c r="U31" s="206"/>
      <c r="V31" s="206"/>
      <c r="W31" s="207"/>
      <c r="X31" s="207"/>
      <c r="Y31" s="207"/>
      <c r="Z31" s="86"/>
      <c r="AA31" s="86"/>
      <c r="AB31" s="86"/>
      <c r="AC31" s="146"/>
      <c r="AD31" s="210"/>
      <c r="AE31" s="86"/>
      <c r="AF31" s="206"/>
      <c r="AG31" s="211"/>
      <c r="AH31" s="191"/>
    </row>
    <row r="32" spans="1:34" ht="14.25">
      <c r="A32" s="99" t="s">
        <v>563</v>
      </c>
      <c r="B32" s="201"/>
      <c r="C32" s="201"/>
      <c r="D32" s="201"/>
      <c r="E32" s="212" t="s">
        <v>9</v>
      </c>
      <c r="F32" s="212"/>
      <c r="G32" s="212"/>
      <c r="H32" s="212"/>
      <c r="I32" s="212"/>
      <c r="J32" s="212"/>
      <c r="K32" s="212"/>
      <c r="L32" s="177"/>
      <c r="M32" s="213"/>
      <c r="N32" s="212"/>
      <c r="O32" s="201"/>
      <c r="P32" s="201"/>
      <c r="Q32" s="185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5"/>
      <c r="AD32" s="214"/>
      <c r="AE32" s="214"/>
      <c r="AF32" s="214"/>
      <c r="AG32" s="214"/>
      <c r="AH32" s="214"/>
    </row>
    <row r="33" spans="1:34" ht="14.25">
      <c r="A33" s="99" t="s">
        <v>456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216"/>
      <c r="M33" s="217"/>
      <c r="N33" s="176"/>
      <c r="O33" s="176"/>
      <c r="P33" s="176"/>
      <c r="Q33" s="87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5"/>
      <c r="AD33" s="214"/>
      <c r="AE33" s="214"/>
      <c r="AF33" s="214"/>
      <c r="AG33" s="214"/>
      <c r="AH33" s="214"/>
    </row>
    <row r="34" spans="1:34" ht="14.25">
      <c r="A34" s="184" t="s">
        <v>455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8"/>
      <c r="M34" s="219"/>
      <c r="N34" s="214"/>
      <c r="O34" s="214"/>
      <c r="P34" s="214"/>
      <c r="Q34" s="220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5"/>
      <c r="AD34" s="214"/>
      <c r="AE34" s="214"/>
      <c r="AF34" s="214"/>
      <c r="AG34" s="214"/>
      <c r="AH34" s="214"/>
    </row>
    <row r="35" spans="1:34" ht="14.25">
      <c r="A35" s="184" t="s">
        <v>454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8"/>
      <c r="M35" s="219"/>
      <c r="N35" s="214"/>
      <c r="O35" s="214"/>
      <c r="P35" s="214"/>
      <c r="Q35" s="220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5"/>
      <c r="AD35" s="214"/>
      <c r="AE35" s="214"/>
      <c r="AF35" s="214"/>
      <c r="AG35" s="214"/>
      <c r="AH35" s="214"/>
    </row>
    <row r="36" spans="1:34" ht="14.25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8"/>
      <c r="M36" s="219"/>
      <c r="N36" s="214"/>
      <c r="O36" s="214"/>
      <c r="P36" s="214"/>
      <c r="Q36" s="220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5"/>
      <c r="AD36" s="214"/>
      <c r="AE36" s="214"/>
      <c r="AF36" s="214"/>
      <c r="AG36" s="214"/>
      <c r="AH36" s="214"/>
    </row>
    <row r="37" spans="1:34" ht="14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8"/>
      <c r="M37" s="219"/>
      <c r="N37" s="214"/>
      <c r="O37" s="214"/>
      <c r="P37" s="214"/>
      <c r="Q37" s="220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5"/>
      <c r="AD37" s="214"/>
      <c r="AE37" s="214"/>
      <c r="AF37" s="214"/>
      <c r="AG37" s="214"/>
      <c r="AH37" s="214"/>
    </row>
  </sheetData>
  <sheetProtection/>
  <mergeCells count="24">
    <mergeCell ref="A7:A9"/>
    <mergeCell ref="B7:B9"/>
    <mergeCell ref="C7:K7"/>
    <mergeCell ref="L7:L9"/>
    <mergeCell ref="M7:M9"/>
    <mergeCell ref="C8:C9"/>
    <mergeCell ref="F8:F9"/>
    <mergeCell ref="I8:I9"/>
    <mergeCell ref="J8:K8"/>
    <mergeCell ref="N7:N9"/>
    <mergeCell ref="AE7:AE9"/>
    <mergeCell ref="AF7:AF9"/>
    <mergeCell ref="Z8:Z9"/>
    <mergeCell ref="AG8:AG9"/>
    <mergeCell ref="O7:O9"/>
    <mergeCell ref="R7:R9"/>
    <mergeCell ref="S7:S9"/>
    <mergeCell ref="T8:T9"/>
    <mergeCell ref="P8:P9"/>
    <mergeCell ref="T4:V4"/>
    <mergeCell ref="W8:W9"/>
    <mergeCell ref="T7:AB7"/>
    <mergeCell ref="AC7:AC9"/>
    <mergeCell ref="AD7:AD9"/>
  </mergeCells>
  <printOptions/>
  <pageMargins left="0.15748031496062992" right="0.15748031496062992" top="0.3937007874015748" bottom="0.2362204724409449" header="0.5118110236220472" footer="0.2362204724409449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4" sqref="R14"/>
    </sheetView>
  </sheetViews>
  <sheetFormatPr defaultColWidth="8.88671875" defaultRowHeight="13.5"/>
  <cols>
    <col min="1" max="1" width="9.5546875" style="17" customWidth="1"/>
    <col min="2" max="2" width="7.99609375" style="17" customWidth="1"/>
    <col min="3" max="4" width="6.77734375" style="17" customWidth="1"/>
    <col min="5" max="5" width="6.88671875" style="17" customWidth="1"/>
    <col min="6" max="7" width="6.4453125" style="17" customWidth="1"/>
    <col min="8" max="9" width="6.5546875" style="17" customWidth="1"/>
    <col min="10" max="11" width="6.3359375" style="17" customWidth="1"/>
    <col min="12" max="14" width="6.77734375" style="17" customWidth="1"/>
    <col min="15" max="15" width="8.5546875" style="17" customWidth="1"/>
    <col min="16" max="16" width="6.10546875" style="17" customWidth="1"/>
    <col min="17" max="17" width="6.5546875" style="17" customWidth="1"/>
    <col min="18" max="21" width="6.77734375" style="17" customWidth="1"/>
    <col min="22" max="22" width="7.10546875" style="17" customWidth="1"/>
    <col min="23" max="26" width="6.77734375" style="17" customWidth="1"/>
    <col min="27" max="27" width="8.88671875" style="17" customWidth="1"/>
    <col min="28" max="38" width="6.77734375" style="17" customWidth="1"/>
    <col min="39" max="16384" width="8.88671875" style="17" customWidth="1"/>
  </cols>
  <sheetData>
    <row r="1" spans="3:23" s="12" customFormat="1" ht="21" customHeight="1">
      <c r="C1" s="19" t="s">
        <v>801</v>
      </c>
      <c r="W1" s="592"/>
    </row>
    <row r="2" s="12" customFormat="1" ht="24" customHeight="1"/>
    <row r="3" spans="1:25" s="12" customFormat="1" ht="21.75" customHeight="1">
      <c r="A3" s="591" t="s">
        <v>222</v>
      </c>
      <c r="C3" s="571"/>
      <c r="D3" s="571"/>
      <c r="E3" s="590" t="s">
        <v>9</v>
      </c>
      <c r="F3" s="590"/>
      <c r="G3" s="590"/>
      <c r="H3" s="571"/>
      <c r="I3" s="571"/>
      <c r="J3" s="571"/>
      <c r="K3" s="571"/>
      <c r="L3" s="571"/>
      <c r="M3" s="571"/>
      <c r="N3" s="590" t="s">
        <v>9</v>
      </c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</row>
    <row r="4" spans="1:38" s="14" customFormat="1" ht="19.5" customHeight="1">
      <c r="A4" s="673" t="s">
        <v>800</v>
      </c>
      <c r="B4" s="674" t="s">
        <v>223</v>
      </c>
      <c r="C4" s="675" t="s">
        <v>799</v>
      </c>
      <c r="D4" s="675"/>
      <c r="E4" s="675"/>
      <c r="F4" s="675"/>
      <c r="G4" s="675"/>
      <c r="H4" s="675"/>
      <c r="I4" s="675"/>
      <c r="J4" s="675"/>
      <c r="K4" s="675"/>
      <c r="L4" s="675"/>
      <c r="M4" s="675" t="s">
        <v>798</v>
      </c>
      <c r="N4" s="675"/>
      <c r="O4" s="675"/>
      <c r="P4" s="675"/>
      <c r="Q4" s="675"/>
      <c r="R4" s="675"/>
      <c r="S4" s="676" t="s">
        <v>797</v>
      </c>
      <c r="T4" s="677"/>
      <c r="U4" s="677"/>
      <c r="V4" s="678"/>
      <c r="W4" s="679" t="s">
        <v>224</v>
      </c>
      <c r="X4" s="679" t="s">
        <v>225</v>
      </c>
      <c r="Y4" s="679" t="s">
        <v>796</v>
      </c>
      <c r="Z4" s="674" t="s">
        <v>226</v>
      </c>
      <c r="AA4" s="647" t="s">
        <v>795</v>
      </c>
      <c r="AB4" s="674" t="s">
        <v>794</v>
      </c>
      <c r="AC4" s="674" t="s">
        <v>227</v>
      </c>
      <c r="AD4" s="647" t="s">
        <v>793</v>
      </c>
      <c r="AE4" s="647" t="s">
        <v>792</v>
      </c>
      <c r="AF4" s="636" t="s">
        <v>791</v>
      </c>
      <c r="AG4" s="682" t="s">
        <v>790</v>
      </c>
      <c r="AH4" s="682"/>
      <c r="AI4" s="682"/>
      <c r="AJ4" s="682"/>
      <c r="AK4" s="682"/>
      <c r="AL4" s="683"/>
    </row>
    <row r="5" spans="1:38" s="589" customFormat="1" ht="19.5" customHeight="1">
      <c r="A5" s="673"/>
      <c r="B5" s="674"/>
      <c r="C5" s="679" t="s">
        <v>228</v>
      </c>
      <c r="D5" s="679" t="s">
        <v>664</v>
      </c>
      <c r="E5" s="679" t="s">
        <v>789</v>
      </c>
      <c r="F5" s="679" t="s">
        <v>788</v>
      </c>
      <c r="G5" s="679"/>
      <c r="H5" s="679" t="s">
        <v>787</v>
      </c>
      <c r="I5" s="679"/>
      <c r="J5" s="679"/>
      <c r="K5" s="679" t="s">
        <v>786</v>
      </c>
      <c r="L5" s="679"/>
      <c r="M5" s="679" t="s">
        <v>229</v>
      </c>
      <c r="N5" s="679" t="s">
        <v>230</v>
      </c>
      <c r="O5" s="680" t="s">
        <v>785</v>
      </c>
      <c r="P5" s="679" t="s">
        <v>784</v>
      </c>
      <c r="Q5" s="679" t="s">
        <v>231</v>
      </c>
      <c r="R5" s="679" t="s">
        <v>783</v>
      </c>
      <c r="S5" s="679" t="s">
        <v>782</v>
      </c>
      <c r="T5" s="679" t="s">
        <v>232</v>
      </c>
      <c r="U5" s="684" t="s">
        <v>781</v>
      </c>
      <c r="V5" s="679" t="s">
        <v>780</v>
      </c>
      <c r="W5" s="679"/>
      <c r="X5" s="679"/>
      <c r="Y5" s="679"/>
      <c r="Z5" s="674"/>
      <c r="AA5" s="647"/>
      <c r="AB5" s="674" t="s">
        <v>233</v>
      </c>
      <c r="AC5" s="674"/>
      <c r="AD5" s="647"/>
      <c r="AE5" s="647"/>
      <c r="AF5" s="681"/>
      <c r="AG5" s="674" t="s">
        <v>779</v>
      </c>
      <c r="AH5" s="674" t="s">
        <v>234</v>
      </c>
      <c r="AI5" s="674" t="s">
        <v>235</v>
      </c>
      <c r="AJ5" s="674" t="s">
        <v>236</v>
      </c>
      <c r="AK5" s="674" t="s">
        <v>237</v>
      </c>
      <c r="AL5" s="685" t="s">
        <v>778</v>
      </c>
    </row>
    <row r="6" spans="1:38" s="14" customFormat="1" ht="19.5" customHeight="1">
      <c r="A6" s="673"/>
      <c r="B6" s="674"/>
      <c r="C6" s="679"/>
      <c r="D6" s="679"/>
      <c r="E6" s="679"/>
      <c r="F6" s="588" t="s">
        <v>777</v>
      </c>
      <c r="G6" s="588" t="s">
        <v>664</v>
      </c>
      <c r="H6" s="587" t="s">
        <v>776</v>
      </c>
      <c r="I6" s="587" t="s">
        <v>664</v>
      </c>
      <c r="J6" s="587" t="s">
        <v>775</v>
      </c>
      <c r="K6" s="587" t="s">
        <v>68</v>
      </c>
      <c r="L6" s="587" t="s">
        <v>238</v>
      </c>
      <c r="M6" s="679"/>
      <c r="N6" s="679"/>
      <c r="O6" s="680"/>
      <c r="P6" s="679"/>
      <c r="Q6" s="679"/>
      <c r="R6" s="679"/>
      <c r="S6" s="679"/>
      <c r="T6" s="679"/>
      <c r="U6" s="684"/>
      <c r="V6" s="679"/>
      <c r="W6" s="679"/>
      <c r="X6" s="679"/>
      <c r="Y6" s="679"/>
      <c r="Z6" s="674"/>
      <c r="AA6" s="647"/>
      <c r="AB6" s="674"/>
      <c r="AC6" s="674"/>
      <c r="AD6" s="647"/>
      <c r="AE6" s="647"/>
      <c r="AF6" s="637"/>
      <c r="AG6" s="674"/>
      <c r="AH6" s="674"/>
      <c r="AI6" s="674"/>
      <c r="AJ6" s="674"/>
      <c r="AK6" s="674"/>
      <c r="AL6" s="685"/>
    </row>
    <row r="7" spans="1:38" s="14" customFormat="1" ht="21.75" customHeight="1">
      <c r="A7" s="509" t="s">
        <v>319</v>
      </c>
      <c r="B7" s="499">
        <v>775</v>
      </c>
      <c r="C7" s="585">
        <v>2</v>
      </c>
      <c r="D7" s="585">
        <v>8</v>
      </c>
      <c r="E7" s="585">
        <v>143</v>
      </c>
      <c r="F7" s="577">
        <v>3</v>
      </c>
      <c r="G7" s="577">
        <v>9</v>
      </c>
      <c r="H7" s="577">
        <v>0</v>
      </c>
      <c r="I7" s="577">
        <v>0</v>
      </c>
      <c r="J7" s="577">
        <v>2</v>
      </c>
      <c r="K7" s="585">
        <v>19</v>
      </c>
      <c r="L7" s="585">
        <v>6</v>
      </c>
      <c r="M7" s="585">
        <v>2</v>
      </c>
      <c r="N7" s="585">
        <v>9</v>
      </c>
      <c r="O7" s="585">
        <v>109</v>
      </c>
      <c r="P7" s="585">
        <v>2</v>
      </c>
      <c r="Q7" s="585">
        <v>7</v>
      </c>
      <c r="R7" s="585">
        <v>46</v>
      </c>
      <c r="S7" s="585">
        <v>4</v>
      </c>
      <c r="T7" s="585">
        <v>3</v>
      </c>
      <c r="U7" s="585">
        <v>3</v>
      </c>
      <c r="V7" s="585">
        <v>3</v>
      </c>
      <c r="W7" s="585">
        <v>1</v>
      </c>
      <c r="X7" s="585">
        <v>6</v>
      </c>
      <c r="Y7" s="585">
        <v>96</v>
      </c>
      <c r="Z7" s="499">
        <v>4</v>
      </c>
      <c r="AA7" s="586">
        <v>1</v>
      </c>
      <c r="AB7" s="499">
        <v>30</v>
      </c>
      <c r="AC7" s="499">
        <v>14</v>
      </c>
      <c r="AD7" s="499">
        <v>10</v>
      </c>
      <c r="AE7" s="499">
        <v>5</v>
      </c>
      <c r="AF7" s="499">
        <v>3</v>
      </c>
      <c r="AG7" s="499">
        <v>119</v>
      </c>
      <c r="AH7" s="499">
        <v>2</v>
      </c>
      <c r="AI7" s="499">
        <v>27</v>
      </c>
      <c r="AJ7" s="499">
        <v>8</v>
      </c>
      <c r="AK7" s="9">
        <v>2</v>
      </c>
      <c r="AL7" s="499">
        <v>68</v>
      </c>
    </row>
    <row r="8" spans="1:38" s="14" customFormat="1" ht="21.75" customHeight="1">
      <c r="A8" s="509" t="s">
        <v>325</v>
      </c>
      <c r="B8" s="499">
        <v>763</v>
      </c>
      <c r="C8" s="585">
        <v>2</v>
      </c>
      <c r="D8" s="585">
        <v>8</v>
      </c>
      <c r="E8" s="585">
        <v>143</v>
      </c>
      <c r="F8" s="577">
        <v>3</v>
      </c>
      <c r="G8" s="577">
        <v>9</v>
      </c>
      <c r="H8" s="577">
        <v>0</v>
      </c>
      <c r="I8" s="577">
        <v>0</v>
      </c>
      <c r="J8" s="577">
        <v>2</v>
      </c>
      <c r="K8" s="585">
        <v>19</v>
      </c>
      <c r="L8" s="585">
        <v>7</v>
      </c>
      <c r="M8" s="585">
        <v>2</v>
      </c>
      <c r="N8" s="585">
        <v>9</v>
      </c>
      <c r="O8" s="585">
        <v>101</v>
      </c>
      <c r="P8" s="585">
        <v>2</v>
      </c>
      <c r="Q8" s="585">
        <v>7</v>
      </c>
      <c r="R8" s="585">
        <v>49</v>
      </c>
      <c r="S8" s="585">
        <v>4</v>
      </c>
      <c r="T8" s="585">
        <v>3</v>
      </c>
      <c r="U8" s="585">
        <v>3</v>
      </c>
      <c r="V8" s="585">
        <v>3</v>
      </c>
      <c r="W8" s="585">
        <v>1</v>
      </c>
      <c r="X8" s="585">
        <v>6</v>
      </c>
      <c r="Y8" s="585">
        <v>97</v>
      </c>
      <c r="Z8" s="499">
        <v>4</v>
      </c>
      <c r="AA8" s="499">
        <v>1</v>
      </c>
      <c r="AB8" s="499">
        <v>29</v>
      </c>
      <c r="AC8" s="499">
        <v>14</v>
      </c>
      <c r="AD8" s="499">
        <v>10</v>
      </c>
      <c r="AE8" s="499">
        <v>5</v>
      </c>
      <c r="AF8" s="499">
        <v>2</v>
      </c>
      <c r="AG8" s="499">
        <v>112</v>
      </c>
      <c r="AH8" s="499">
        <v>3</v>
      </c>
      <c r="AI8" s="499">
        <v>25</v>
      </c>
      <c r="AJ8" s="499">
        <v>5</v>
      </c>
      <c r="AK8" s="499">
        <v>2</v>
      </c>
      <c r="AL8" s="499">
        <v>73</v>
      </c>
    </row>
    <row r="9" spans="1:38" s="14" customFormat="1" ht="21.75" customHeight="1">
      <c r="A9" s="509" t="s">
        <v>329</v>
      </c>
      <c r="B9" s="499">
        <v>789</v>
      </c>
      <c r="C9" s="585">
        <v>2</v>
      </c>
      <c r="D9" s="585">
        <v>8</v>
      </c>
      <c r="E9" s="585">
        <v>139</v>
      </c>
      <c r="F9" s="577">
        <v>3</v>
      </c>
      <c r="G9" s="577">
        <v>9</v>
      </c>
      <c r="H9" s="577">
        <v>0</v>
      </c>
      <c r="I9" s="577">
        <v>0</v>
      </c>
      <c r="J9" s="577">
        <v>2</v>
      </c>
      <c r="K9" s="585">
        <v>19</v>
      </c>
      <c r="L9" s="585">
        <v>7</v>
      </c>
      <c r="M9" s="585">
        <v>2</v>
      </c>
      <c r="N9" s="585">
        <v>9</v>
      </c>
      <c r="O9" s="585">
        <v>101</v>
      </c>
      <c r="P9" s="585">
        <v>2</v>
      </c>
      <c r="Q9" s="585">
        <v>7</v>
      </c>
      <c r="R9" s="585">
        <v>48</v>
      </c>
      <c r="S9" s="585">
        <v>4</v>
      </c>
      <c r="T9" s="585">
        <v>3</v>
      </c>
      <c r="U9" s="585">
        <v>3</v>
      </c>
      <c r="V9" s="585">
        <v>3</v>
      </c>
      <c r="W9" s="585">
        <v>1</v>
      </c>
      <c r="X9" s="585">
        <v>6</v>
      </c>
      <c r="Y9" s="585">
        <v>99</v>
      </c>
      <c r="Z9" s="499">
        <v>4</v>
      </c>
      <c r="AA9" s="499">
        <v>1</v>
      </c>
      <c r="AB9" s="499">
        <v>29</v>
      </c>
      <c r="AC9" s="499">
        <v>14</v>
      </c>
      <c r="AD9" s="499">
        <v>10</v>
      </c>
      <c r="AE9" s="499">
        <v>6</v>
      </c>
      <c r="AF9" s="499">
        <v>2</v>
      </c>
      <c r="AG9" s="499">
        <v>122</v>
      </c>
      <c r="AH9" s="499">
        <v>7</v>
      </c>
      <c r="AI9" s="499">
        <v>26</v>
      </c>
      <c r="AJ9" s="499">
        <v>6</v>
      </c>
      <c r="AK9" s="499">
        <v>2</v>
      </c>
      <c r="AL9" s="499">
        <v>83</v>
      </c>
    </row>
    <row r="10" spans="1:38" s="14" customFormat="1" ht="21.75" customHeight="1">
      <c r="A10" s="509" t="s">
        <v>346</v>
      </c>
      <c r="B10" s="499">
        <v>794</v>
      </c>
      <c r="C10" s="585">
        <v>2</v>
      </c>
      <c r="D10" s="585">
        <v>8</v>
      </c>
      <c r="E10" s="585">
        <v>139</v>
      </c>
      <c r="F10" s="577">
        <v>3</v>
      </c>
      <c r="G10" s="577">
        <v>9</v>
      </c>
      <c r="H10" s="577">
        <v>0</v>
      </c>
      <c r="I10" s="577">
        <v>0</v>
      </c>
      <c r="J10" s="577">
        <v>2</v>
      </c>
      <c r="K10" s="585">
        <v>20</v>
      </c>
      <c r="L10" s="585">
        <v>7</v>
      </c>
      <c r="M10" s="585">
        <v>2</v>
      </c>
      <c r="N10" s="585">
        <v>9</v>
      </c>
      <c r="O10" s="585">
        <v>109</v>
      </c>
      <c r="P10" s="585">
        <v>2</v>
      </c>
      <c r="Q10" s="585">
        <v>7</v>
      </c>
      <c r="R10" s="585">
        <v>48</v>
      </c>
      <c r="S10" s="585">
        <v>4</v>
      </c>
      <c r="T10" s="585">
        <v>4</v>
      </c>
      <c r="U10" s="585">
        <v>3</v>
      </c>
      <c r="V10" s="585">
        <v>3</v>
      </c>
      <c r="W10" s="585">
        <v>1</v>
      </c>
      <c r="X10" s="585">
        <v>6</v>
      </c>
      <c r="Y10" s="585">
        <v>100</v>
      </c>
      <c r="Z10" s="499">
        <v>4</v>
      </c>
      <c r="AA10" s="499">
        <v>1</v>
      </c>
      <c r="AB10" s="499">
        <v>34</v>
      </c>
      <c r="AC10" s="499">
        <v>16</v>
      </c>
      <c r="AD10" s="499">
        <v>10</v>
      </c>
      <c r="AE10" s="499">
        <v>7</v>
      </c>
      <c r="AF10" s="499">
        <v>2</v>
      </c>
      <c r="AG10" s="499">
        <v>119</v>
      </c>
      <c r="AH10" s="499">
        <v>6</v>
      </c>
      <c r="AI10" s="499">
        <v>20</v>
      </c>
      <c r="AJ10" s="499">
        <v>7</v>
      </c>
      <c r="AK10" s="499">
        <v>2</v>
      </c>
      <c r="AL10" s="499">
        <v>78</v>
      </c>
    </row>
    <row r="11" spans="1:38" s="14" customFormat="1" ht="21.75" customHeight="1">
      <c r="A11" s="509" t="s">
        <v>558</v>
      </c>
      <c r="B11" s="499">
        <v>792</v>
      </c>
      <c r="C11" s="585">
        <v>2</v>
      </c>
      <c r="D11" s="585">
        <v>8</v>
      </c>
      <c r="E11" s="585">
        <v>139</v>
      </c>
      <c r="F11" s="577">
        <v>3</v>
      </c>
      <c r="G11" s="577">
        <v>9</v>
      </c>
      <c r="H11" s="577">
        <v>0</v>
      </c>
      <c r="I11" s="577">
        <v>0</v>
      </c>
      <c r="J11" s="577">
        <v>2</v>
      </c>
      <c r="K11" s="585">
        <v>20</v>
      </c>
      <c r="L11" s="585">
        <v>6</v>
      </c>
      <c r="M11" s="585">
        <v>1</v>
      </c>
      <c r="N11" s="585">
        <v>10</v>
      </c>
      <c r="O11" s="585">
        <v>110</v>
      </c>
      <c r="P11" s="585">
        <v>2</v>
      </c>
      <c r="Q11" s="585">
        <v>7</v>
      </c>
      <c r="R11" s="585">
        <v>47</v>
      </c>
      <c r="S11" s="585">
        <v>4</v>
      </c>
      <c r="T11" s="585">
        <v>2</v>
      </c>
      <c r="U11" s="585">
        <v>3</v>
      </c>
      <c r="V11" s="585">
        <v>3</v>
      </c>
      <c r="W11" s="585">
        <v>1</v>
      </c>
      <c r="X11" s="585">
        <v>6</v>
      </c>
      <c r="Y11" s="585">
        <v>98</v>
      </c>
      <c r="Z11" s="499">
        <v>4</v>
      </c>
      <c r="AA11" s="499">
        <v>1</v>
      </c>
      <c r="AB11" s="499">
        <v>35</v>
      </c>
      <c r="AC11" s="499">
        <v>13</v>
      </c>
      <c r="AD11" s="499">
        <v>11</v>
      </c>
      <c r="AE11" s="499">
        <v>5</v>
      </c>
      <c r="AF11" s="499">
        <v>3</v>
      </c>
      <c r="AG11" s="499">
        <v>117</v>
      </c>
      <c r="AH11" s="499">
        <v>3</v>
      </c>
      <c r="AI11" s="499">
        <v>24</v>
      </c>
      <c r="AJ11" s="499">
        <v>5</v>
      </c>
      <c r="AK11" s="499">
        <v>2</v>
      </c>
      <c r="AL11" s="499">
        <v>86</v>
      </c>
    </row>
    <row r="12" spans="1:45" s="14" customFormat="1" ht="21.75" customHeight="1">
      <c r="A12" s="509" t="s">
        <v>661</v>
      </c>
      <c r="B12" s="507">
        <f aca="true" t="shared" si="0" ref="B12:AL12">SUM(B14:B21)</f>
        <v>830</v>
      </c>
      <c r="C12" s="577">
        <f t="shared" si="0"/>
        <v>2</v>
      </c>
      <c r="D12" s="577">
        <f t="shared" si="0"/>
        <v>8</v>
      </c>
      <c r="E12" s="577">
        <f t="shared" si="0"/>
        <v>139</v>
      </c>
      <c r="F12" s="577">
        <f t="shared" si="0"/>
        <v>3</v>
      </c>
      <c r="G12" s="577">
        <f t="shared" si="0"/>
        <v>9</v>
      </c>
      <c r="H12" s="577">
        <f t="shared" si="0"/>
        <v>0</v>
      </c>
      <c r="I12" s="577">
        <f t="shared" si="0"/>
        <v>0</v>
      </c>
      <c r="J12" s="577">
        <f t="shared" si="0"/>
        <v>2</v>
      </c>
      <c r="K12" s="577">
        <f t="shared" si="0"/>
        <v>20</v>
      </c>
      <c r="L12" s="577">
        <f t="shared" si="0"/>
        <v>4</v>
      </c>
      <c r="M12" s="577">
        <f t="shared" si="0"/>
        <v>2</v>
      </c>
      <c r="N12" s="577">
        <f t="shared" si="0"/>
        <v>10</v>
      </c>
      <c r="O12" s="577">
        <f t="shared" si="0"/>
        <v>121</v>
      </c>
      <c r="P12" s="577">
        <f t="shared" si="0"/>
        <v>2</v>
      </c>
      <c r="Q12" s="577">
        <f t="shared" si="0"/>
        <v>7</v>
      </c>
      <c r="R12" s="577">
        <f t="shared" si="0"/>
        <v>48</v>
      </c>
      <c r="S12" s="577">
        <f t="shared" si="0"/>
        <v>3</v>
      </c>
      <c r="T12" s="577">
        <f t="shared" si="0"/>
        <v>0</v>
      </c>
      <c r="U12" s="577">
        <f t="shared" si="0"/>
        <v>2</v>
      </c>
      <c r="V12" s="577">
        <f t="shared" si="0"/>
        <v>3</v>
      </c>
      <c r="W12" s="577">
        <f t="shared" si="0"/>
        <v>1</v>
      </c>
      <c r="X12" s="577">
        <f t="shared" si="0"/>
        <v>6</v>
      </c>
      <c r="Y12" s="577">
        <f t="shared" si="0"/>
        <v>101</v>
      </c>
      <c r="Z12" s="507">
        <f t="shared" si="0"/>
        <v>4</v>
      </c>
      <c r="AA12" s="507">
        <f t="shared" si="0"/>
        <v>1</v>
      </c>
      <c r="AB12" s="507">
        <f t="shared" si="0"/>
        <v>38</v>
      </c>
      <c r="AC12" s="507">
        <f t="shared" si="0"/>
        <v>15</v>
      </c>
      <c r="AD12" s="507">
        <f t="shared" si="0"/>
        <v>12</v>
      </c>
      <c r="AE12" s="507">
        <f t="shared" si="0"/>
        <v>5</v>
      </c>
      <c r="AF12" s="507">
        <f t="shared" si="0"/>
        <v>2</v>
      </c>
      <c r="AG12" s="507">
        <f t="shared" si="0"/>
        <v>127</v>
      </c>
      <c r="AH12" s="507">
        <f t="shared" si="0"/>
        <v>3</v>
      </c>
      <c r="AI12" s="507">
        <f t="shared" si="0"/>
        <v>30</v>
      </c>
      <c r="AJ12" s="507">
        <f t="shared" si="0"/>
        <v>3</v>
      </c>
      <c r="AK12" s="507">
        <f t="shared" si="0"/>
        <v>2</v>
      </c>
      <c r="AL12" s="507">
        <f t="shared" si="0"/>
        <v>95</v>
      </c>
      <c r="AM12" s="573"/>
      <c r="AN12" s="573"/>
      <c r="AO12" s="573"/>
      <c r="AP12" s="573"/>
      <c r="AQ12" s="573"/>
      <c r="AR12" s="573"/>
      <c r="AS12" s="573"/>
    </row>
    <row r="13" spans="1:45" s="14" customFormat="1" ht="9" customHeight="1">
      <c r="A13" s="584"/>
      <c r="B13" s="50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73"/>
      <c r="AN13" s="573"/>
      <c r="AO13" s="573"/>
      <c r="AP13" s="573"/>
      <c r="AQ13" s="573"/>
      <c r="AR13" s="573"/>
      <c r="AS13" s="573"/>
    </row>
    <row r="14" spans="1:45" s="14" customFormat="1" ht="21.75" customHeight="1">
      <c r="A14" s="509" t="s">
        <v>67</v>
      </c>
      <c r="B14" s="578">
        <f aca="true" t="shared" si="1" ref="B14:B21">SUM(C14:AL14)</f>
        <v>79</v>
      </c>
      <c r="C14" s="577">
        <v>1</v>
      </c>
      <c r="D14" s="577">
        <v>1</v>
      </c>
      <c r="E14" s="577">
        <v>12</v>
      </c>
      <c r="F14" s="577">
        <v>1</v>
      </c>
      <c r="G14" s="577">
        <v>1</v>
      </c>
      <c r="H14" s="577">
        <v>0</v>
      </c>
      <c r="I14" s="577">
        <v>0</v>
      </c>
      <c r="J14" s="577">
        <v>0</v>
      </c>
      <c r="K14" s="577">
        <v>3</v>
      </c>
      <c r="L14" s="577">
        <v>1</v>
      </c>
      <c r="M14" s="577">
        <v>0</v>
      </c>
      <c r="N14" s="577">
        <v>1</v>
      </c>
      <c r="O14" s="577">
        <v>10</v>
      </c>
      <c r="P14" s="577">
        <v>0</v>
      </c>
      <c r="Q14" s="577">
        <v>1</v>
      </c>
      <c r="R14" s="577">
        <v>4</v>
      </c>
      <c r="S14" s="577">
        <v>0</v>
      </c>
      <c r="T14" s="577">
        <v>0</v>
      </c>
      <c r="U14" s="577">
        <v>0</v>
      </c>
      <c r="V14" s="577">
        <v>0</v>
      </c>
      <c r="W14" s="577">
        <v>0</v>
      </c>
      <c r="X14" s="577">
        <v>1</v>
      </c>
      <c r="Y14" s="577">
        <v>10</v>
      </c>
      <c r="Z14" s="507">
        <v>0</v>
      </c>
      <c r="AA14" s="507">
        <v>0</v>
      </c>
      <c r="AB14" s="507">
        <v>3</v>
      </c>
      <c r="AC14" s="507">
        <v>1</v>
      </c>
      <c r="AD14" s="507">
        <v>3</v>
      </c>
      <c r="AE14" s="507">
        <v>1</v>
      </c>
      <c r="AF14" s="507">
        <v>0</v>
      </c>
      <c r="AG14" s="507">
        <v>8</v>
      </c>
      <c r="AH14" s="507">
        <v>0</v>
      </c>
      <c r="AI14" s="507">
        <v>2</v>
      </c>
      <c r="AJ14" s="507">
        <v>2</v>
      </c>
      <c r="AK14" s="507">
        <v>0</v>
      </c>
      <c r="AL14" s="507">
        <v>12</v>
      </c>
      <c r="AM14" s="573"/>
      <c r="AN14" s="573"/>
      <c r="AO14" s="573"/>
      <c r="AP14" s="573"/>
      <c r="AQ14" s="573"/>
      <c r="AR14" s="573"/>
      <c r="AS14" s="573"/>
    </row>
    <row r="15" spans="1:45" s="14" customFormat="1" ht="21.75" customHeight="1">
      <c r="A15" s="509" t="s">
        <v>46</v>
      </c>
      <c r="B15" s="578">
        <f t="shared" si="1"/>
        <v>121</v>
      </c>
      <c r="C15" s="577">
        <v>0</v>
      </c>
      <c r="D15" s="577">
        <v>1</v>
      </c>
      <c r="E15" s="577">
        <v>20</v>
      </c>
      <c r="F15" s="577">
        <v>1</v>
      </c>
      <c r="G15" s="577">
        <v>1</v>
      </c>
      <c r="H15" s="577">
        <v>0</v>
      </c>
      <c r="I15" s="577">
        <v>0</v>
      </c>
      <c r="J15" s="577">
        <v>0</v>
      </c>
      <c r="K15" s="577">
        <v>2</v>
      </c>
      <c r="L15" s="577">
        <v>0</v>
      </c>
      <c r="M15" s="577">
        <v>0</v>
      </c>
      <c r="N15" s="577">
        <v>1</v>
      </c>
      <c r="O15" s="577">
        <v>20</v>
      </c>
      <c r="P15" s="577">
        <v>0</v>
      </c>
      <c r="Q15" s="577">
        <v>1</v>
      </c>
      <c r="R15" s="577">
        <v>5</v>
      </c>
      <c r="S15" s="577">
        <v>0</v>
      </c>
      <c r="T15" s="577">
        <v>0</v>
      </c>
      <c r="U15" s="577">
        <v>0</v>
      </c>
      <c r="V15" s="577">
        <v>0</v>
      </c>
      <c r="W15" s="577">
        <v>0</v>
      </c>
      <c r="X15" s="577">
        <v>0</v>
      </c>
      <c r="Y15" s="577">
        <v>13</v>
      </c>
      <c r="Z15" s="507">
        <v>1</v>
      </c>
      <c r="AA15" s="507">
        <v>0</v>
      </c>
      <c r="AB15" s="507">
        <v>7</v>
      </c>
      <c r="AC15" s="507">
        <v>3</v>
      </c>
      <c r="AD15" s="507">
        <v>0</v>
      </c>
      <c r="AE15" s="507">
        <v>3</v>
      </c>
      <c r="AF15" s="507">
        <v>0</v>
      </c>
      <c r="AG15" s="507">
        <v>21</v>
      </c>
      <c r="AH15" s="507">
        <v>1</v>
      </c>
      <c r="AI15" s="507">
        <v>5</v>
      </c>
      <c r="AJ15" s="507">
        <v>0</v>
      </c>
      <c r="AK15" s="507">
        <v>1</v>
      </c>
      <c r="AL15" s="507">
        <v>14</v>
      </c>
      <c r="AM15" s="573"/>
      <c r="AN15" s="573"/>
      <c r="AO15" s="573"/>
      <c r="AP15" s="573"/>
      <c r="AQ15" s="573"/>
      <c r="AR15" s="573"/>
      <c r="AS15" s="573"/>
    </row>
    <row r="16" spans="1:45" s="14" customFormat="1" ht="21.75" customHeight="1">
      <c r="A16" s="509" t="s">
        <v>48</v>
      </c>
      <c r="B16" s="578">
        <f t="shared" si="1"/>
        <v>68</v>
      </c>
      <c r="C16" s="577">
        <v>0</v>
      </c>
      <c r="D16" s="577">
        <v>1</v>
      </c>
      <c r="E16" s="577">
        <v>17</v>
      </c>
      <c r="F16" s="577">
        <v>0</v>
      </c>
      <c r="G16" s="577">
        <v>1</v>
      </c>
      <c r="H16" s="577">
        <v>0</v>
      </c>
      <c r="I16" s="577">
        <v>0</v>
      </c>
      <c r="J16" s="577">
        <v>0</v>
      </c>
      <c r="K16" s="577">
        <v>0</v>
      </c>
      <c r="L16" s="577">
        <v>1</v>
      </c>
      <c r="M16" s="577">
        <v>0</v>
      </c>
      <c r="N16" s="577">
        <v>1</v>
      </c>
      <c r="O16" s="577">
        <v>12</v>
      </c>
      <c r="P16" s="577">
        <v>0</v>
      </c>
      <c r="Q16" s="577">
        <v>1</v>
      </c>
      <c r="R16" s="577">
        <v>4</v>
      </c>
      <c r="S16" s="577">
        <v>0</v>
      </c>
      <c r="T16" s="577">
        <v>0</v>
      </c>
      <c r="U16" s="577">
        <v>0</v>
      </c>
      <c r="V16" s="577">
        <v>0</v>
      </c>
      <c r="W16" s="577">
        <v>0</v>
      </c>
      <c r="X16" s="577">
        <v>1</v>
      </c>
      <c r="Y16" s="577">
        <v>6</v>
      </c>
      <c r="Z16" s="507">
        <v>0</v>
      </c>
      <c r="AA16" s="507">
        <v>0</v>
      </c>
      <c r="AB16" s="507">
        <v>1</v>
      </c>
      <c r="AC16" s="507">
        <v>1</v>
      </c>
      <c r="AD16" s="507">
        <v>0</v>
      </c>
      <c r="AE16" s="507">
        <v>0</v>
      </c>
      <c r="AF16" s="507">
        <v>0</v>
      </c>
      <c r="AG16" s="507">
        <v>7</v>
      </c>
      <c r="AH16" s="507">
        <v>0</v>
      </c>
      <c r="AI16" s="507">
        <v>4</v>
      </c>
      <c r="AJ16" s="507">
        <v>0</v>
      </c>
      <c r="AK16" s="507">
        <v>0</v>
      </c>
      <c r="AL16" s="507">
        <v>10</v>
      </c>
      <c r="AM16" s="573"/>
      <c r="AN16" s="573"/>
      <c r="AO16" s="573"/>
      <c r="AP16" s="573"/>
      <c r="AQ16" s="573"/>
      <c r="AR16" s="573"/>
      <c r="AS16" s="573"/>
    </row>
    <row r="17" spans="1:45" s="14" customFormat="1" ht="21.75" customHeight="1">
      <c r="A17" s="509" t="s">
        <v>50</v>
      </c>
      <c r="B17" s="583">
        <f t="shared" si="1"/>
        <v>61</v>
      </c>
      <c r="C17" s="577">
        <v>0</v>
      </c>
      <c r="D17" s="577">
        <v>1</v>
      </c>
      <c r="E17" s="577">
        <v>13</v>
      </c>
      <c r="F17" s="577">
        <v>0</v>
      </c>
      <c r="G17" s="577">
        <v>1</v>
      </c>
      <c r="H17" s="577">
        <v>0</v>
      </c>
      <c r="I17" s="577">
        <v>0</v>
      </c>
      <c r="J17" s="577">
        <v>0</v>
      </c>
      <c r="K17" s="577">
        <v>2</v>
      </c>
      <c r="L17" s="577">
        <v>1</v>
      </c>
      <c r="M17" s="577">
        <v>0</v>
      </c>
      <c r="N17" s="577">
        <v>1</v>
      </c>
      <c r="O17" s="577">
        <v>10</v>
      </c>
      <c r="P17" s="577">
        <v>0</v>
      </c>
      <c r="Q17" s="577">
        <v>0</v>
      </c>
      <c r="R17" s="577">
        <v>4</v>
      </c>
      <c r="S17" s="577">
        <v>0</v>
      </c>
      <c r="T17" s="577">
        <v>0</v>
      </c>
      <c r="U17" s="577">
        <v>0</v>
      </c>
      <c r="V17" s="577">
        <v>0</v>
      </c>
      <c r="W17" s="577">
        <v>0</v>
      </c>
      <c r="X17" s="577">
        <v>1</v>
      </c>
      <c r="Y17" s="577">
        <v>6</v>
      </c>
      <c r="Z17" s="507">
        <v>1</v>
      </c>
      <c r="AA17" s="507">
        <v>0</v>
      </c>
      <c r="AB17" s="507">
        <v>1</v>
      </c>
      <c r="AC17" s="507">
        <v>1</v>
      </c>
      <c r="AD17" s="507">
        <v>1</v>
      </c>
      <c r="AE17" s="507">
        <v>0</v>
      </c>
      <c r="AF17" s="507">
        <v>1</v>
      </c>
      <c r="AG17" s="507">
        <v>3</v>
      </c>
      <c r="AH17" s="507">
        <v>0</v>
      </c>
      <c r="AI17" s="507">
        <v>6</v>
      </c>
      <c r="AJ17" s="507">
        <v>0</v>
      </c>
      <c r="AK17" s="507">
        <v>1</v>
      </c>
      <c r="AL17" s="507">
        <v>6</v>
      </c>
      <c r="AM17" s="573"/>
      <c r="AN17" s="573"/>
      <c r="AO17" s="573"/>
      <c r="AP17" s="573"/>
      <c r="AQ17" s="573"/>
      <c r="AR17" s="573"/>
      <c r="AS17" s="573"/>
    </row>
    <row r="18" spans="1:45" s="14" customFormat="1" ht="21.75" customHeight="1">
      <c r="A18" s="509" t="s">
        <v>52</v>
      </c>
      <c r="B18" s="582">
        <f t="shared" si="1"/>
        <v>131</v>
      </c>
      <c r="C18" s="581">
        <v>1</v>
      </c>
      <c r="D18" s="581">
        <v>1</v>
      </c>
      <c r="E18" s="581">
        <v>23</v>
      </c>
      <c r="F18" s="577">
        <v>0</v>
      </c>
      <c r="G18" s="581">
        <v>1</v>
      </c>
      <c r="H18" s="577">
        <v>0</v>
      </c>
      <c r="I18" s="577">
        <v>0</v>
      </c>
      <c r="J18" s="577">
        <v>0</v>
      </c>
      <c r="K18" s="581">
        <v>2</v>
      </c>
      <c r="L18" s="581">
        <v>1</v>
      </c>
      <c r="M18" s="581">
        <v>1</v>
      </c>
      <c r="N18" s="581">
        <v>2</v>
      </c>
      <c r="O18" s="581">
        <v>21</v>
      </c>
      <c r="P18" s="581">
        <v>2</v>
      </c>
      <c r="Q18" s="581">
        <v>1</v>
      </c>
      <c r="R18" s="581">
        <v>10</v>
      </c>
      <c r="S18" s="581">
        <v>0</v>
      </c>
      <c r="T18" s="581">
        <v>0</v>
      </c>
      <c r="U18" s="581">
        <v>0</v>
      </c>
      <c r="V18" s="581">
        <v>1</v>
      </c>
      <c r="W18" s="581">
        <v>0</v>
      </c>
      <c r="X18" s="581">
        <v>1</v>
      </c>
      <c r="Y18" s="581">
        <v>16</v>
      </c>
      <c r="Z18" s="580">
        <v>1</v>
      </c>
      <c r="AA18" s="580">
        <v>1</v>
      </c>
      <c r="AB18" s="580">
        <v>5</v>
      </c>
      <c r="AC18" s="580">
        <v>3</v>
      </c>
      <c r="AD18" s="580">
        <v>1</v>
      </c>
      <c r="AE18" s="580">
        <v>0</v>
      </c>
      <c r="AF18" s="580">
        <v>1</v>
      </c>
      <c r="AG18" s="580">
        <v>22</v>
      </c>
      <c r="AH18" s="580">
        <v>2</v>
      </c>
      <c r="AI18" s="580">
        <v>1</v>
      </c>
      <c r="AJ18" s="580">
        <v>0</v>
      </c>
      <c r="AK18" s="580">
        <v>0</v>
      </c>
      <c r="AL18" s="580">
        <v>10</v>
      </c>
      <c r="AM18" s="573"/>
      <c r="AN18" s="573"/>
      <c r="AO18" s="573"/>
      <c r="AP18" s="573"/>
      <c r="AQ18" s="573"/>
      <c r="AR18" s="573"/>
      <c r="AS18" s="573"/>
    </row>
    <row r="19" spans="1:45" s="14" customFormat="1" ht="21.75" customHeight="1">
      <c r="A19" s="509" t="s">
        <v>53</v>
      </c>
      <c r="B19" s="578">
        <f t="shared" si="1"/>
        <v>134</v>
      </c>
      <c r="C19" s="577">
        <v>0</v>
      </c>
      <c r="D19" s="577">
        <v>1</v>
      </c>
      <c r="E19" s="577">
        <v>23</v>
      </c>
      <c r="F19" s="577">
        <v>1</v>
      </c>
      <c r="G19" s="577">
        <v>1</v>
      </c>
      <c r="H19" s="577">
        <v>0</v>
      </c>
      <c r="I19" s="577">
        <v>0</v>
      </c>
      <c r="J19" s="577">
        <v>0</v>
      </c>
      <c r="K19" s="577">
        <v>4</v>
      </c>
      <c r="L19" s="579">
        <v>0</v>
      </c>
      <c r="M19" s="577">
        <v>1</v>
      </c>
      <c r="N19" s="577">
        <v>1</v>
      </c>
      <c r="O19" s="577">
        <v>17</v>
      </c>
      <c r="P19" s="577">
        <v>0</v>
      </c>
      <c r="Q19" s="577">
        <v>1</v>
      </c>
      <c r="R19" s="577">
        <v>8</v>
      </c>
      <c r="S19" s="577">
        <v>1</v>
      </c>
      <c r="T19" s="577">
        <v>0</v>
      </c>
      <c r="U19" s="577">
        <v>1</v>
      </c>
      <c r="V19" s="577">
        <v>1</v>
      </c>
      <c r="W19" s="577">
        <v>0</v>
      </c>
      <c r="X19" s="577">
        <v>1</v>
      </c>
      <c r="Y19" s="577">
        <v>16</v>
      </c>
      <c r="Z19" s="507">
        <v>0</v>
      </c>
      <c r="AA19" s="507">
        <v>0</v>
      </c>
      <c r="AB19" s="507">
        <v>8</v>
      </c>
      <c r="AC19" s="507">
        <v>4</v>
      </c>
      <c r="AD19" s="507">
        <v>7</v>
      </c>
      <c r="AE19" s="507">
        <v>1</v>
      </c>
      <c r="AF19" s="507">
        <v>0</v>
      </c>
      <c r="AG19" s="507">
        <v>12</v>
      </c>
      <c r="AH19" s="507">
        <v>0</v>
      </c>
      <c r="AI19" s="507">
        <v>1</v>
      </c>
      <c r="AJ19" s="507">
        <v>0</v>
      </c>
      <c r="AK19" s="507">
        <v>0</v>
      </c>
      <c r="AL19" s="507">
        <v>23</v>
      </c>
      <c r="AM19" s="573"/>
      <c r="AN19" s="573"/>
      <c r="AO19" s="573"/>
      <c r="AP19" s="573"/>
      <c r="AQ19" s="573"/>
      <c r="AR19" s="573"/>
      <c r="AS19" s="573"/>
    </row>
    <row r="20" spans="1:45" s="14" customFormat="1" ht="21.75" customHeight="1">
      <c r="A20" s="509" t="s">
        <v>55</v>
      </c>
      <c r="B20" s="578">
        <f t="shared" si="1"/>
        <v>149</v>
      </c>
      <c r="C20" s="577">
        <v>0</v>
      </c>
      <c r="D20" s="577">
        <v>1</v>
      </c>
      <c r="E20" s="577">
        <v>22</v>
      </c>
      <c r="F20" s="577">
        <v>0</v>
      </c>
      <c r="G20" s="577">
        <v>1</v>
      </c>
      <c r="H20" s="577">
        <v>0</v>
      </c>
      <c r="I20" s="577">
        <v>0</v>
      </c>
      <c r="J20" s="577">
        <v>0</v>
      </c>
      <c r="K20" s="577">
        <v>6</v>
      </c>
      <c r="L20" s="577">
        <v>0</v>
      </c>
      <c r="M20" s="577">
        <v>0</v>
      </c>
      <c r="N20" s="577">
        <v>2</v>
      </c>
      <c r="O20" s="577">
        <v>18</v>
      </c>
      <c r="P20" s="577">
        <v>0</v>
      </c>
      <c r="Q20" s="577">
        <v>1</v>
      </c>
      <c r="R20" s="577">
        <v>7</v>
      </c>
      <c r="S20" s="577">
        <v>2</v>
      </c>
      <c r="T20" s="577">
        <v>0</v>
      </c>
      <c r="U20" s="577">
        <v>1</v>
      </c>
      <c r="V20" s="577">
        <v>0</v>
      </c>
      <c r="W20" s="577">
        <v>1</v>
      </c>
      <c r="X20" s="577">
        <v>1</v>
      </c>
      <c r="Y20" s="577">
        <v>23</v>
      </c>
      <c r="Z20" s="507">
        <v>1</v>
      </c>
      <c r="AA20" s="507">
        <v>0</v>
      </c>
      <c r="AB20" s="577">
        <v>13</v>
      </c>
      <c r="AC20" s="507">
        <v>1</v>
      </c>
      <c r="AD20" s="507">
        <v>0</v>
      </c>
      <c r="AE20" s="507">
        <v>0</v>
      </c>
      <c r="AF20" s="507">
        <v>0</v>
      </c>
      <c r="AG20" s="577">
        <v>28</v>
      </c>
      <c r="AH20" s="507">
        <v>0</v>
      </c>
      <c r="AI20" s="507">
        <v>6</v>
      </c>
      <c r="AJ20" s="507">
        <v>1</v>
      </c>
      <c r="AK20" s="507">
        <v>0</v>
      </c>
      <c r="AL20" s="577">
        <v>13</v>
      </c>
      <c r="AM20" s="573"/>
      <c r="AN20" s="573"/>
      <c r="AO20" s="573"/>
      <c r="AP20" s="573"/>
      <c r="AQ20" s="573"/>
      <c r="AR20" s="573"/>
      <c r="AS20" s="573"/>
    </row>
    <row r="21" spans="1:45" s="14" customFormat="1" ht="21.75" customHeight="1">
      <c r="A21" s="505" t="s">
        <v>56</v>
      </c>
      <c r="B21" s="576">
        <f t="shared" si="1"/>
        <v>87</v>
      </c>
      <c r="C21" s="574">
        <v>0</v>
      </c>
      <c r="D21" s="574">
        <v>1</v>
      </c>
      <c r="E21" s="574">
        <v>9</v>
      </c>
      <c r="F21" s="574">
        <v>0</v>
      </c>
      <c r="G21" s="574">
        <v>2</v>
      </c>
      <c r="H21" s="574">
        <v>0</v>
      </c>
      <c r="I21" s="574">
        <v>0</v>
      </c>
      <c r="J21" s="574">
        <v>2</v>
      </c>
      <c r="K21" s="574">
        <v>1</v>
      </c>
      <c r="L21" s="574">
        <v>0</v>
      </c>
      <c r="M21" s="574">
        <v>0</v>
      </c>
      <c r="N21" s="574">
        <v>1</v>
      </c>
      <c r="O21" s="574">
        <v>13</v>
      </c>
      <c r="P21" s="574">
        <v>0</v>
      </c>
      <c r="Q21" s="575">
        <v>1</v>
      </c>
      <c r="R21" s="574">
        <v>6</v>
      </c>
      <c r="S21" s="574">
        <v>0</v>
      </c>
      <c r="T21" s="574">
        <v>0</v>
      </c>
      <c r="U21" s="574">
        <v>0</v>
      </c>
      <c r="V21" s="574">
        <v>1</v>
      </c>
      <c r="W21" s="574">
        <v>0</v>
      </c>
      <c r="X21" s="574">
        <v>0</v>
      </c>
      <c r="Y21" s="574">
        <v>11</v>
      </c>
      <c r="Z21" s="503">
        <v>0</v>
      </c>
      <c r="AA21" s="503">
        <v>0</v>
      </c>
      <c r="AB21" s="503">
        <v>0</v>
      </c>
      <c r="AC21" s="503">
        <v>1</v>
      </c>
      <c r="AD21" s="503">
        <v>0</v>
      </c>
      <c r="AE21" s="503">
        <v>0</v>
      </c>
      <c r="AF21" s="503">
        <v>0</v>
      </c>
      <c r="AG21" s="503">
        <v>26</v>
      </c>
      <c r="AH21" s="503">
        <v>0</v>
      </c>
      <c r="AI21" s="503">
        <v>5</v>
      </c>
      <c r="AJ21" s="503">
        <v>0</v>
      </c>
      <c r="AK21" s="503">
        <v>0</v>
      </c>
      <c r="AL21" s="503">
        <v>7</v>
      </c>
      <c r="AM21" s="573"/>
      <c r="AN21" s="573"/>
      <c r="AO21" s="573"/>
      <c r="AP21" s="573"/>
      <c r="AQ21" s="573"/>
      <c r="AR21" s="573"/>
      <c r="AS21" s="573"/>
    </row>
    <row r="22" spans="1:25" s="12" customFormat="1" ht="13.5" customHeight="1">
      <c r="A22" s="16" t="s">
        <v>774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</row>
    <row r="23" spans="1:25" s="568" customFormat="1" ht="13.5" customHeight="1">
      <c r="A23" s="16" t="s">
        <v>773</v>
      </c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</row>
    <row r="24" spans="1:25" s="12" customFormat="1" ht="13.5" customHeight="1">
      <c r="A24" s="12" t="s">
        <v>772</v>
      </c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</row>
    <row r="25" spans="1:25" s="12" customFormat="1" ht="13.5" customHeight="1">
      <c r="A25" s="12" t="s">
        <v>771</v>
      </c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</row>
    <row r="26" spans="1:25" s="12" customFormat="1" ht="13.5" customHeight="1">
      <c r="A26" s="12" t="s">
        <v>770</v>
      </c>
      <c r="C26" s="571"/>
      <c r="D26" s="571"/>
      <c r="E26" s="571"/>
      <c r="F26" s="571"/>
      <c r="G26" s="571"/>
      <c r="H26" s="571"/>
      <c r="I26" s="572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</row>
    <row r="27" spans="1:25" s="12" customFormat="1" ht="13.5" customHeight="1">
      <c r="A27" s="43" t="s">
        <v>769</v>
      </c>
      <c r="C27" s="571"/>
      <c r="D27" s="571"/>
      <c r="E27" s="571"/>
      <c r="F27" s="571"/>
      <c r="G27" s="571"/>
      <c r="H27" s="571"/>
      <c r="I27" s="570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</row>
    <row r="28" spans="1:25" s="12" customFormat="1" ht="13.5" customHeight="1">
      <c r="A28" s="12" t="s">
        <v>768</v>
      </c>
      <c r="C28" s="571"/>
      <c r="D28" s="571"/>
      <c r="E28" s="571"/>
      <c r="F28" s="571"/>
      <c r="G28" s="571"/>
      <c r="H28" s="571"/>
      <c r="I28" s="570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</row>
    <row r="29" spans="1:25" ht="13.5" customHeight="1">
      <c r="A29" s="12" t="s">
        <v>767</v>
      </c>
      <c r="C29" s="569"/>
      <c r="D29" s="569"/>
      <c r="E29" s="569"/>
      <c r="F29" s="569"/>
      <c r="G29" s="569"/>
      <c r="H29" s="569"/>
      <c r="I29" s="570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</row>
    <row r="35" s="12" customFormat="1" ht="13.5" customHeight="1">
      <c r="A35" s="16"/>
    </row>
    <row r="36" s="568" customFormat="1" ht="13.5" customHeight="1">
      <c r="A36" s="16"/>
    </row>
    <row r="37" s="12" customFormat="1" ht="13.5" customHeight="1"/>
    <row r="38" spans="2:10" s="12" customFormat="1" ht="13.5" customHeight="1">
      <c r="B38" s="567" t="s">
        <v>549</v>
      </c>
      <c r="J38" s="567" t="s">
        <v>512</v>
      </c>
    </row>
    <row r="39" spans="2:10" s="12" customFormat="1" ht="13.5" customHeight="1">
      <c r="B39" s="12" t="s">
        <v>511</v>
      </c>
      <c r="J39" s="12" t="s">
        <v>510</v>
      </c>
    </row>
    <row r="40" spans="1:10" s="12" customFormat="1" ht="13.5" customHeight="1">
      <c r="A40" s="43"/>
      <c r="B40" s="12" t="s">
        <v>509</v>
      </c>
      <c r="J40" s="12" t="s">
        <v>508</v>
      </c>
    </row>
    <row r="41" spans="2:10" s="12" customFormat="1" ht="13.5" customHeight="1">
      <c r="B41" s="12" t="s">
        <v>507</v>
      </c>
      <c r="J41" s="12" t="s">
        <v>506</v>
      </c>
    </row>
    <row r="42" spans="1:10" ht="13.5" customHeight="1">
      <c r="A42" s="12"/>
      <c r="J42" s="17" t="s">
        <v>505</v>
      </c>
    </row>
    <row r="43" ht="14.25">
      <c r="J43" s="17" t="s">
        <v>504</v>
      </c>
    </row>
    <row r="44" spans="2:10" ht="14.25">
      <c r="B44" s="567" t="s">
        <v>503</v>
      </c>
      <c r="J44" s="17" t="s">
        <v>502</v>
      </c>
    </row>
    <row r="45" spans="2:10" ht="14.25">
      <c r="B45" s="12" t="s">
        <v>501</v>
      </c>
      <c r="C45" s="12"/>
      <c r="J45" s="17" t="s">
        <v>766</v>
      </c>
    </row>
    <row r="46" spans="2:10" ht="14.25">
      <c r="B46" s="12" t="s">
        <v>500</v>
      </c>
      <c r="C46" s="12"/>
      <c r="J46" s="17" t="s">
        <v>499</v>
      </c>
    </row>
    <row r="48" ht="14.25">
      <c r="J48" s="567" t="s">
        <v>498</v>
      </c>
    </row>
    <row r="49" spans="2:10" ht="14.25">
      <c r="B49" s="567" t="s">
        <v>497</v>
      </c>
      <c r="J49" s="12" t="s">
        <v>496</v>
      </c>
    </row>
    <row r="50" spans="2:10" ht="14.25">
      <c r="B50" s="12" t="s">
        <v>495</v>
      </c>
      <c r="J50" s="12" t="s">
        <v>494</v>
      </c>
    </row>
    <row r="51" ht="14.25">
      <c r="J51" s="12" t="s">
        <v>493</v>
      </c>
    </row>
    <row r="52" ht="14.25">
      <c r="J52" s="12" t="s">
        <v>492</v>
      </c>
    </row>
    <row r="53" ht="14.25">
      <c r="J53" s="12" t="s">
        <v>491</v>
      </c>
    </row>
    <row r="54" ht="14.25">
      <c r="J54" s="12" t="s">
        <v>490</v>
      </c>
    </row>
    <row r="55" ht="14.25">
      <c r="J55" s="12" t="s">
        <v>489</v>
      </c>
    </row>
    <row r="56" ht="14.25">
      <c r="J56" s="12" t="s">
        <v>488</v>
      </c>
    </row>
  </sheetData>
  <sheetProtection/>
  <mergeCells count="38">
    <mergeCell ref="AC4:AC6"/>
    <mergeCell ref="AD4:AD6"/>
    <mergeCell ref="AE4:AE6"/>
    <mergeCell ref="AF4:AF6"/>
    <mergeCell ref="AG4:AL4"/>
    <mergeCell ref="AG5:AG6"/>
    <mergeCell ref="AH5:AH6"/>
    <mergeCell ref="AI5:AI6"/>
    <mergeCell ref="AJ5:AJ6"/>
    <mergeCell ref="AK5:AK6"/>
    <mergeCell ref="AL5:AL6"/>
    <mergeCell ref="X4:X6"/>
    <mergeCell ref="Y4:Y6"/>
    <mergeCell ref="Z4:Z6"/>
    <mergeCell ref="AA4:AA6"/>
    <mergeCell ref="AB4:AB6"/>
    <mergeCell ref="W4:W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4:A6"/>
    <mergeCell ref="B4:B6"/>
    <mergeCell ref="C4:L4"/>
    <mergeCell ref="M4:R4"/>
    <mergeCell ref="S4:V4"/>
    <mergeCell ref="C5:C6"/>
    <mergeCell ref="D5:D6"/>
    <mergeCell ref="E5:E6"/>
    <mergeCell ref="F5:G5"/>
    <mergeCell ref="H5:J5"/>
    <mergeCell ref="K5:L5"/>
  </mergeCells>
  <printOptions/>
  <pageMargins left="0.28" right="0.16" top="0.64" bottom="0.3" header="0.5" footer="0.5"/>
  <pageSetup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3" sqref="B13:X24"/>
    </sheetView>
  </sheetViews>
  <sheetFormatPr defaultColWidth="7.77734375" defaultRowHeight="13.5"/>
  <cols>
    <col min="1" max="1" width="6.88671875" style="18" customWidth="1"/>
    <col min="2" max="2" width="8.77734375" style="18" customWidth="1"/>
    <col min="3" max="3" width="5.77734375" style="18" customWidth="1"/>
    <col min="4" max="4" width="7.77734375" style="18" customWidth="1"/>
    <col min="5" max="5" width="6.77734375" style="18" customWidth="1"/>
    <col min="6" max="6" width="7.3359375" style="18" customWidth="1"/>
    <col min="7" max="7" width="6.10546875" style="18" customWidth="1"/>
    <col min="8" max="8" width="6.77734375" style="18" customWidth="1"/>
    <col min="9" max="9" width="6.3359375" style="18" customWidth="1"/>
    <col min="10" max="10" width="6.77734375" style="18" customWidth="1"/>
    <col min="11" max="11" width="4.77734375" style="18" customWidth="1"/>
    <col min="12" max="13" width="6.3359375" style="18" customWidth="1"/>
    <col min="14" max="14" width="7.21484375" style="18" customWidth="1"/>
    <col min="15" max="15" width="5.77734375" style="18" customWidth="1"/>
    <col min="16" max="16" width="6.77734375" style="18" customWidth="1"/>
    <col min="17" max="17" width="6.3359375" style="18" customWidth="1"/>
    <col min="18" max="18" width="5.5546875" style="18" customWidth="1"/>
    <col min="19" max="19" width="4.5546875" style="18" customWidth="1"/>
    <col min="20" max="20" width="4.77734375" style="18" customWidth="1"/>
    <col min="21" max="21" width="5.21484375" style="18" customWidth="1"/>
    <col min="22" max="22" width="7.3359375" style="18" customWidth="1"/>
    <col min="23" max="23" width="5.77734375" style="18" customWidth="1"/>
    <col min="24" max="24" width="6.77734375" style="18" customWidth="1"/>
    <col min="25" max="16384" width="7.77734375" style="18" customWidth="1"/>
  </cols>
  <sheetData>
    <row r="2" spans="3:11" ht="17.25">
      <c r="C2" s="31" t="s">
        <v>363</v>
      </c>
      <c r="K2" s="18" t="s">
        <v>9</v>
      </c>
    </row>
    <row r="3" s="300" customFormat="1" ht="19.5" customHeight="1">
      <c r="A3" s="300" t="s">
        <v>69</v>
      </c>
    </row>
    <row r="4" spans="1:24" s="301" customFormat="1" ht="19.5" customHeight="1">
      <c r="A4" s="690" t="s">
        <v>254</v>
      </c>
      <c r="B4" s="686" t="s">
        <v>266</v>
      </c>
      <c r="C4" s="687"/>
      <c r="D4" s="687"/>
      <c r="E4" s="687"/>
      <c r="F4" s="686" t="s">
        <v>267</v>
      </c>
      <c r="G4" s="687"/>
      <c r="H4" s="687"/>
      <c r="I4" s="687"/>
      <c r="J4" s="686" t="s">
        <v>268</v>
      </c>
      <c r="K4" s="687"/>
      <c r="L4" s="687"/>
      <c r="M4" s="687"/>
      <c r="N4" s="686" t="s">
        <v>269</v>
      </c>
      <c r="O4" s="687"/>
      <c r="P4" s="687"/>
      <c r="Q4" s="687"/>
      <c r="R4" s="686" t="s">
        <v>270</v>
      </c>
      <c r="S4" s="687"/>
      <c r="T4" s="687"/>
      <c r="U4" s="688"/>
      <c r="V4" s="689" t="s">
        <v>362</v>
      </c>
      <c r="W4" s="687"/>
      <c r="X4" s="688"/>
    </row>
    <row r="5" spans="1:24" s="301" customFormat="1" ht="19.5" customHeight="1">
      <c r="A5" s="690"/>
      <c r="B5" s="302" t="s">
        <v>9</v>
      </c>
      <c r="C5" s="303" t="s">
        <v>70</v>
      </c>
      <c r="D5" s="303" t="s">
        <v>71</v>
      </c>
      <c r="E5" s="303" t="s">
        <v>72</v>
      </c>
      <c r="F5" s="302" t="s">
        <v>9</v>
      </c>
      <c r="G5" s="303" t="s">
        <v>70</v>
      </c>
      <c r="H5" s="303" t="s">
        <v>71</v>
      </c>
      <c r="I5" s="303" t="s">
        <v>72</v>
      </c>
      <c r="J5" s="302" t="s">
        <v>9</v>
      </c>
      <c r="K5" s="303" t="s">
        <v>70</v>
      </c>
      <c r="L5" s="303" t="s">
        <v>71</v>
      </c>
      <c r="M5" s="303" t="s">
        <v>72</v>
      </c>
      <c r="N5" s="302" t="s">
        <v>9</v>
      </c>
      <c r="O5" s="303" t="s">
        <v>70</v>
      </c>
      <c r="P5" s="303" t="s">
        <v>71</v>
      </c>
      <c r="Q5" s="303" t="s">
        <v>72</v>
      </c>
      <c r="R5" s="302" t="s">
        <v>9</v>
      </c>
      <c r="S5" s="303" t="s">
        <v>70</v>
      </c>
      <c r="T5" s="303" t="s">
        <v>71</v>
      </c>
      <c r="U5" s="304" t="s">
        <v>72</v>
      </c>
      <c r="V5" s="305" t="s">
        <v>9</v>
      </c>
      <c r="W5" s="303" t="s">
        <v>70</v>
      </c>
      <c r="X5" s="304" t="s">
        <v>71</v>
      </c>
    </row>
    <row r="6" spans="1:24" s="300" customFormat="1" ht="21.75" customHeight="1">
      <c r="A6" s="306" t="s">
        <v>319</v>
      </c>
      <c r="B6" s="300">
        <v>909222</v>
      </c>
      <c r="C6" s="300">
        <v>2264</v>
      </c>
      <c r="D6" s="300">
        <v>861852</v>
      </c>
      <c r="E6" s="300">
        <v>45106</v>
      </c>
      <c r="F6" s="300">
        <v>700026</v>
      </c>
      <c r="G6" s="300">
        <v>692</v>
      </c>
      <c r="H6" s="300">
        <v>676738</v>
      </c>
      <c r="I6" s="300">
        <v>22596</v>
      </c>
      <c r="J6" s="300">
        <v>47639</v>
      </c>
      <c r="K6" s="300">
        <v>501</v>
      </c>
      <c r="L6" s="300">
        <v>43325</v>
      </c>
      <c r="M6" s="300">
        <v>3813</v>
      </c>
      <c r="N6" s="300">
        <v>160068</v>
      </c>
      <c r="O6" s="300">
        <v>991</v>
      </c>
      <c r="P6" s="300">
        <v>141377</v>
      </c>
      <c r="Q6" s="300">
        <v>17700</v>
      </c>
      <c r="R6" s="300">
        <v>1489</v>
      </c>
      <c r="S6" s="300">
        <v>80</v>
      </c>
      <c r="T6" s="300">
        <v>412</v>
      </c>
      <c r="U6" s="300">
        <v>997</v>
      </c>
      <c r="V6" s="300">
        <v>114427</v>
      </c>
      <c r="W6" s="300">
        <v>879</v>
      </c>
      <c r="X6" s="300">
        <v>113548</v>
      </c>
    </row>
    <row r="7" spans="1:24" s="300" customFormat="1" ht="21.75" customHeight="1">
      <c r="A7" s="306" t="s">
        <v>325</v>
      </c>
      <c r="B7" s="300">
        <v>948764</v>
      </c>
      <c r="C7" s="300">
        <v>2316</v>
      </c>
      <c r="D7" s="300">
        <v>900037</v>
      </c>
      <c r="E7" s="300">
        <v>46411</v>
      </c>
      <c r="F7" s="300">
        <v>740853</v>
      </c>
      <c r="G7" s="300">
        <v>692</v>
      </c>
      <c r="H7" s="300">
        <v>716469</v>
      </c>
      <c r="I7" s="300">
        <v>23692</v>
      </c>
      <c r="J7" s="300">
        <v>45447</v>
      </c>
      <c r="K7" s="300">
        <v>558</v>
      </c>
      <c r="L7" s="300">
        <v>40999</v>
      </c>
      <c r="M7" s="300">
        <v>3890</v>
      </c>
      <c r="N7" s="300">
        <v>160922</v>
      </c>
      <c r="O7" s="300">
        <v>994</v>
      </c>
      <c r="P7" s="300">
        <v>142141</v>
      </c>
      <c r="Q7" s="300">
        <v>17787</v>
      </c>
      <c r="R7" s="300">
        <v>1542</v>
      </c>
      <c r="S7" s="300">
        <v>72</v>
      </c>
      <c r="T7" s="300">
        <v>428</v>
      </c>
      <c r="U7" s="300">
        <v>1042</v>
      </c>
      <c r="V7" s="300">
        <v>114259</v>
      </c>
      <c r="W7" s="300">
        <v>842</v>
      </c>
      <c r="X7" s="300">
        <v>113417</v>
      </c>
    </row>
    <row r="8" spans="1:24" s="300" customFormat="1" ht="21.75" customHeight="1">
      <c r="A8" s="306" t="s">
        <v>329</v>
      </c>
      <c r="B8" s="300">
        <v>985349</v>
      </c>
      <c r="C8" s="300">
        <v>2347</v>
      </c>
      <c r="D8" s="300">
        <v>934738</v>
      </c>
      <c r="E8" s="300">
        <v>48264</v>
      </c>
      <c r="F8" s="300">
        <v>779319</v>
      </c>
      <c r="G8" s="300">
        <v>712</v>
      </c>
      <c r="H8" s="300">
        <v>753768</v>
      </c>
      <c r="I8" s="300">
        <v>24839</v>
      </c>
      <c r="J8" s="300">
        <v>43483</v>
      </c>
      <c r="K8" s="300">
        <v>570</v>
      </c>
      <c r="L8" s="300">
        <v>38869</v>
      </c>
      <c r="M8" s="300">
        <v>4044</v>
      </c>
      <c r="N8" s="300">
        <v>160884</v>
      </c>
      <c r="O8" s="300">
        <v>993</v>
      </c>
      <c r="P8" s="300">
        <v>141659</v>
      </c>
      <c r="Q8" s="300">
        <v>18232</v>
      </c>
      <c r="R8" s="300">
        <v>1663</v>
      </c>
      <c r="S8" s="300">
        <v>72</v>
      </c>
      <c r="T8" s="300">
        <v>442</v>
      </c>
      <c r="U8" s="300">
        <v>1149</v>
      </c>
      <c r="V8" s="300">
        <v>114541</v>
      </c>
      <c r="W8" s="300">
        <v>907</v>
      </c>
      <c r="X8" s="300">
        <v>113634</v>
      </c>
    </row>
    <row r="9" spans="1:24" s="300" customFormat="1" ht="21.75" customHeight="1">
      <c r="A9" s="306" t="s">
        <v>346</v>
      </c>
      <c r="B9" s="307">
        <v>1010065</v>
      </c>
      <c r="C9" s="307">
        <v>2453</v>
      </c>
      <c r="D9" s="307">
        <v>959750</v>
      </c>
      <c r="E9" s="307">
        <v>47862</v>
      </c>
      <c r="F9" s="307">
        <v>806027</v>
      </c>
      <c r="G9" s="300">
        <v>753</v>
      </c>
      <c r="H9" s="300">
        <v>781157</v>
      </c>
      <c r="I9" s="300">
        <v>24117</v>
      </c>
      <c r="J9" s="307">
        <v>41969</v>
      </c>
      <c r="K9" s="300">
        <v>604</v>
      </c>
      <c r="L9" s="300">
        <v>37217</v>
      </c>
      <c r="M9" s="300">
        <v>4148</v>
      </c>
      <c r="N9" s="300">
        <v>160327</v>
      </c>
      <c r="O9" s="300">
        <v>1023</v>
      </c>
      <c r="P9" s="300">
        <v>140938</v>
      </c>
      <c r="Q9" s="300">
        <v>18366</v>
      </c>
      <c r="R9" s="300">
        <v>1742</v>
      </c>
      <c r="S9" s="300">
        <v>73</v>
      </c>
      <c r="T9" s="300">
        <v>438</v>
      </c>
      <c r="U9" s="300">
        <v>1231</v>
      </c>
      <c r="V9" s="300">
        <v>130661</v>
      </c>
      <c r="W9" s="300">
        <v>1020</v>
      </c>
      <c r="X9" s="300">
        <v>129641</v>
      </c>
    </row>
    <row r="10" spans="1:24" s="300" customFormat="1" ht="21.75" customHeight="1">
      <c r="A10" s="306" t="s">
        <v>558</v>
      </c>
      <c r="B10" s="307">
        <v>1039225</v>
      </c>
      <c r="C10" s="307">
        <v>2534</v>
      </c>
      <c r="D10" s="307">
        <v>988422</v>
      </c>
      <c r="E10" s="307">
        <v>48269</v>
      </c>
      <c r="F10" s="307">
        <v>835622</v>
      </c>
      <c r="G10" s="300">
        <v>762</v>
      </c>
      <c r="H10" s="300">
        <v>810634</v>
      </c>
      <c r="I10" s="300">
        <v>24226</v>
      </c>
      <c r="J10" s="307">
        <v>40774</v>
      </c>
      <c r="K10" s="300">
        <v>649</v>
      </c>
      <c r="L10" s="300">
        <v>35768</v>
      </c>
      <c r="M10" s="300">
        <v>4357</v>
      </c>
      <c r="N10" s="300">
        <v>160925</v>
      </c>
      <c r="O10" s="300">
        <v>1049</v>
      </c>
      <c r="P10" s="300">
        <v>141527</v>
      </c>
      <c r="Q10" s="300">
        <v>18349</v>
      </c>
      <c r="R10" s="300">
        <v>1904</v>
      </c>
      <c r="S10" s="300">
        <v>74</v>
      </c>
      <c r="T10" s="300">
        <v>493</v>
      </c>
      <c r="U10" s="300">
        <v>1337</v>
      </c>
      <c r="V10" s="300">
        <v>131184</v>
      </c>
      <c r="W10" s="300">
        <v>1096</v>
      </c>
      <c r="X10" s="300">
        <v>130088</v>
      </c>
    </row>
    <row r="11" spans="1:24" s="300" customFormat="1" ht="21.75" customHeight="1">
      <c r="A11" s="306" t="s">
        <v>557</v>
      </c>
      <c r="B11" s="308">
        <v>1072305</v>
      </c>
      <c r="C11" s="308">
        <v>2641</v>
      </c>
      <c r="D11" s="308">
        <v>1020763</v>
      </c>
      <c r="E11" s="308">
        <v>48901</v>
      </c>
      <c r="F11" s="308">
        <v>868905</v>
      </c>
      <c r="G11" s="308">
        <v>817</v>
      </c>
      <c r="H11" s="308">
        <v>843818</v>
      </c>
      <c r="I11" s="308">
        <v>24270</v>
      </c>
      <c r="J11" s="308">
        <v>39395</v>
      </c>
      <c r="K11" s="308">
        <v>678</v>
      </c>
      <c r="L11" s="308">
        <v>34237</v>
      </c>
      <c r="M11" s="308">
        <v>4480</v>
      </c>
      <c r="N11" s="308">
        <v>161893</v>
      </c>
      <c r="O11" s="308">
        <v>1063</v>
      </c>
      <c r="P11" s="308">
        <v>142202</v>
      </c>
      <c r="Q11" s="308">
        <v>18628</v>
      </c>
      <c r="R11" s="308">
        <v>2112</v>
      </c>
      <c r="S11" s="308">
        <v>83</v>
      </c>
      <c r="T11" s="308">
        <v>506</v>
      </c>
      <c r="U11" s="308">
        <v>1523</v>
      </c>
      <c r="V11" s="308">
        <v>131242</v>
      </c>
      <c r="W11" s="308">
        <v>1109</v>
      </c>
      <c r="X11" s="308">
        <v>130133</v>
      </c>
    </row>
    <row r="12" spans="1:22" s="300" customFormat="1" ht="11.25" customHeight="1">
      <c r="A12" s="309"/>
      <c r="B12" s="307"/>
      <c r="C12" s="307"/>
      <c r="D12" s="307"/>
      <c r="E12" s="307"/>
      <c r="F12" s="307"/>
      <c r="J12" s="307"/>
      <c r="V12" s="300" t="s">
        <v>9</v>
      </c>
    </row>
    <row r="13" spans="1:24" s="300" customFormat="1" ht="24" customHeight="1">
      <c r="A13" s="306" t="s">
        <v>529</v>
      </c>
      <c r="B13" s="308">
        <v>1044199</v>
      </c>
      <c r="C13" s="308">
        <v>2534</v>
      </c>
      <c r="D13" s="310">
        <v>993333</v>
      </c>
      <c r="E13" s="308">
        <v>48332</v>
      </c>
      <c r="F13" s="308">
        <v>840053</v>
      </c>
      <c r="G13" s="308">
        <v>765</v>
      </c>
      <c r="H13" s="311">
        <v>815085</v>
      </c>
      <c r="I13" s="308">
        <v>24203</v>
      </c>
      <c r="J13" s="308">
        <v>40685</v>
      </c>
      <c r="K13" s="311">
        <v>652</v>
      </c>
      <c r="L13" s="311">
        <v>35654</v>
      </c>
      <c r="M13" s="308">
        <v>4379</v>
      </c>
      <c r="N13" s="308">
        <v>161527</v>
      </c>
      <c r="O13" s="311">
        <v>1043</v>
      </c>
      <c r="P13" s="311">
        <v>142101</v>
      </c>
      <c r="Q13" s="308">
        <v>18383</v>
      </c>
      <c r="R13" s="308">
        <v>1934</v>
      </c>
      <c r="S13" s="311">
        <v>74</v>
      </c>
      <c r="T13" s="311">
        <v>493</v>
      </c>
      <c r="U13" s="308">
        <v>1367</v>
      </c>
      <c r="V13" s="308">
        <v>131302</v>
      </c>
      <c r="W13" s="300">
        <v>1093</v>
      </c>
      <c r="X13" s="300">
        <v>130209</v>
      </c>
    </row>
    <row r="14" spans="1:24" s="300" customFormat="1" ht="24" customHeight="1">
      <c r="A14" s="306" t="s">
        <v>528</v>
      </c>
      <c r="B14" s="308">
        <v>1045966</v>
      </c>
      <c r="C14" s="308">
        <v>2543</v>
      </c>
      <c r="D14" s="310">
        <v>995067</v>
      </c>
      <c r="E14" s="308">
        <v>48356</v>
      </c>
      <c r="F14" s="308">
        <v>841978</v>
      </c>
      <c r="G14" s="308">
        <v>772</v>
      </c>
      <c r="H14" s="311">
        <v>817001</v>
      </c>
      <c r="I14" s="311">
        <v>24205</v>
      </c>
      <c r="J14" s="308">
        <v>40552</v>
      </c>
      <c r="K14" s="311">
        <v>654</v>
      </c>
      <c r="L14" s="311">
        <v>35505</v>
      </c>
      <c r="M14" s="311">
        <v>4393</v>
      </c>
      <c r="N14" s="308">
        <v>161483</v>
      </c>
      <c r="O14" s="311">
        <v>1043</v>
      </c>
      <c r="P14" s="311">
        <v>142066</v>
      </c>
      <c r="Q14" s="311">
        <v>18374</v>
      </c>
      <c r="R14" s="308">
        <v>1953</v>
      </c>
      <c r="S14" s="311">
        <v>74</v>
      </c>
      <c r="T14" s="311">
        <v>495</v>
      </c>
      <c r="U14" s="311">
        <v>1384</v>
      </c>
      <c r="V14" s="308">
        <v>131290</v>
      </c>
      <c r="W14" s="300">
        <v>1093</v>
      </c>
      <c r="X14" s="300">
        <v>130197</v>
      </c>
    </row>
    <row r="15" spans="1:24" s="300" customFormat="1" ht="24" customHeight="1">
      <c r="A15" s="306" t="s">
        <v>527</v>
      </c>
      <c r="B15" s="308">
        <v>1049019</v>
      </c>
      <c r="C15" s="308">
        <v>2553</v>
      </c>
      <c r="D15" s="310">
        <v>998037</v>
      </c>
      <c r="E15" s="308">
        <v>48429</v>
      </c>
      <c r="F15" s="308">
        <v>844957</v>
      </c>
      <c r="G15" s="308">
        <v>775</v>
      </c>
      <c r="H15" s="311">
        <v>819948</v>
      </c>
      <c r="I15" s="311">
        <v>24234</v>
      </c>
      <c r="J15" s="308">
        <v>40457</v>
      </c>
      <c r="K15" s="311">
        <v>654</v>
      </c>
      <c r="L15" s="311">
        <v>35397</v>
      </c>
      <c r="M15" s="311">
        <v>4406</v>
      </c>
      <c r="N15" s="308">
        <v>161629</v>
      </c>
      <c r="O15" s="311">
        <v>1050</v>
      </c>
      <c r="P15" s="311">
        <v>142189</v>
      </c>
      <c r="Q15" s="311">
        <v>18390</v>
      </c>
      <c r="R15" s="308">
        <v>1976</v>
      </c>
      <c r="S15" s="311">
        <v>74</v>
      </c>
      <c r="T15" s="311">
        <v>503</v>
      </c>
      <c r="U15" s="311">
        <v>1399</v>
      </c>
      <c r="V15" s="308">
        <v>131356</v>
      </c>
      <c r="W15" s="300">
        <v>1101</v>
      </c>
      <c r="X15" s="300">
        <v>130255</v>
      </c>
    </row>
    <row r="16" spans="1:24" s="300" customFormat="1" ht="24" customHeight="1">
      <c r="A16" s="306" t="s">
        <v>526</v>
      </c>
      <c r="B16" s="308">
        <v>1052424</v>
      </c>
      <c r="C16" s="308">
        <v>2557</v>
      </c>
      <c r="D16" s="310">
        <v>1001275</v>
      </c>
      <c r="E16" s="308">
        <v>48592</v>
      </c>
      <c r="F16" s="308">
        <v>848382</v>
      </c>
      <c r="G16" s="308">
        <v>774</v>
      </c>
      <c r="H16" s="311">
        <v>823257</v>
      </c>
      <c r="I16" s="311">
        <v>24351</v>
      </c>
      <c r="J16" s="308">
        <v>40285</v>
      </c>
      <c r="K16" s="311">
        <v>654</v>
      </c>
      <c r="L16" s="311">
        <v>35211</v>
      </c>
      <c r="M16" s="311">
        <v>4420</v>
      </c>
      <c r="N16" s="308">
        <v>161759</v>
      </c>
      <c r="O16" s="311">
        <v>1055</v>
      </c>
      <c r="P16" s="311">
        <v>142298</v>
      </c>
      <c r="Q16" s="311">
        <v>18406</v>
      </c>
      <c r="R16" s="308">
        <v>1998</v>
      </c>
      <c r="S16" s="311">
        <v>74</v>
      </c>
      <c r="T16" s="311">
        <v>509</v>
      </c>
      <c r="U16" s="311">
        <v>1415</v>
      </c>
      <c r="V16" s="308">
        <v>131482</v>
      </c>
      <c r="W16" s="300">
        <v>1111</v>
      </c>
      <c r="X16" s="300">
        <v>130371</v>
      </c>
    </row>
    <row r="17" spans="1:24" s="300" customFormat="1" ht="24" customHeight="1">
      <c r="A17" s="306" t="s">
        <v>618</v>
      </c>
      <c r="B17" s="308">
        <v>1054989</v>
      </c>
      <c r="C17" s="308">
        <v>2566</v>
      </c>
      <c r="D17" s="310">
        <v>1003840</v>
      </c>
      <c r="E17" s="308">
        <v>48583</v>
      </c>
      <c r="F17" s="308">
        <v>851140</v>
      </c>
      <c r="G17" s="308">
        <v>771</v>
      </c>
      <c r="H17" s="311">
        <v>826039</v>
      </c>
      <c r="I17" s="311">
        <v>24330</v>
      </c>
      <c r="J17" s="308">
        <v>40125</v>
      </c>
      <c r="K17" s="311">
        <v>667</v>
      </c>
      <c r="L17" s="311">
        <v>35029</v>
      </c>
      <c r="M17" s="311">
        <v>4429</v>
      </c>
      <c r="N17" s="308">
        <v>161723</v>
      </c>
      <c r="O17" s="311">
        <v>1054</v>
      </c>
      <c r="P17" s="311">
        <v>142270</v>
      </c>
      <c r="Q17" s="311">
        <v>18399</v>
      </c>
      <c r="R17" s="308">
        <v>2001</v>
      </c>
      <c r="S17" s="311">
        <v>74</v>
      </c>
      <c r="T17" s="311">
        <v>502</v>
      </c>
      <c r="U17" s="311">
        <v>1425</v>
      </c>
      <c r="V17" s="308">
        <v>131569</v>
      </c>
      <c r="W17" s="300">
        <v>1114</v>
      </c>
      <c r="X17" s="300">
        <v>130455</v>
      </c>
    </row>
    <row r="18" spans="1:24" s="300" customFormat="1" ht="24" customHeight="1">
      <c r="A18" s="306" t="s">
        <v>619</v>
      </c>
      <c r="B18" s="308">
        <v>1057448</v>
      </c>
      <c r="C18" s="308">
        <v>2566</v>
      </c>
      <c r="D18" s="310">
        <v>1006320</v>
      </c>
      <c r="E18" s="308">
        <v>48562</v>
      </c>
      <c r="F18" s="308">
        <v>853612</v>
      </c>
      <c r="G18" s="308">
        <v>766</v>
      </c>
      <c r="H18" s="311">
        <v>828570</v>
      </c>
      <c r="I18" s="311">
        <v>24276</v>
      </c>
      <c r="J18" s="308">
        <v>40011</v>
      </c>
      <c r="K18" s="311">
        <v>671</v>
      </c>
      <c r="L18" s="311">
        <v>34898</v>
      </c>
      <c r="M18" s="311">
        <v>4442</v>
      </c>
      <c r="N18" s="308">
        <v>161813</v>
      </c>
      <c r="O18" s="311">
        <v>1055</v>
      </c>
      <c r="P18" s="311">
        <v>142350</v>
      </c>
      <c r="Q18" s="311">
        <v>18408</v>
      </c>
      <c r="R18" s="308">
        <v>2012</v>
      </c>
      <c r="S18" s="311">
        <v>74</v>
      </c>
      <c r="T18" s="311">
        <v>502</v>
      </c>
      <c r="U18" s="311">
        <v>1436</v>
      </c>
      <c r="V18" s="308">
        <v>131460</v>
      </c>
      <c r="W18" s="300">
        <v>1097</v>
      </c>
      <c r="X18" s="300">
        <v>130363</v>
      </c>
    </row>
    <row r="19" spans="1:24" s="300" customFormat="1" ht="24" customHeight="1">
      <c r="A19" s="306" t="s">
        <v>620</v>
      </c>
      <c r="B19" s="308">
        <v>1060776</v>
      </c>
      <c r="C19" s="308">
        <v>2570</v>
      </c>
      <c r="D19" s="310">
        <v>1009453</v>
      </c>
      <c r="E19" s="308">
        <v>48753</v>
      </c>
      <c r="F19" s="308">
        <v>856662</v>
      </c>
      <c r="G19" s="308">
        <v>767</v>
      </c>
      <c r="H19" s="311">
        <v>831498</v>
      </c>
      <c r="I19" s="311">
        <v>24397</v>
      </c>
      <c r="J19" s="308">
        <v>40012</v>
      </c>
      <c r="K19" s="311">
        <v>676</v>
      </c>
      <c r="L19" s="311">
        <v>34867</v>
      </c>
      <c r="M19" s="311">
        <v>4469</v>
      </c>
      <c r="N19" s="308">
        <v>162064</v>
      </c>
      <c r="O19" s="311">
        <v>1053</v>
      </c>
      <c r="P19" s="311">
        <v>142581</v>
      </c>
      <c r="Q19" s="311">
        <v>18430</v>
      </c>
      <c r="R19" s="308">
        <v>2038</v>
      </c>
      <c r="S19" s="311">
        <v>74</v>
      </c>
      <c r="T19" s="311">
        <v>507</v>
      </c>
      <c r="U19" s="311">
        <v>1457</v>
      </c>
      <c r="V19" s="308">
        <v>131510</v>
      </c>
      <c r="W19" s="300">
        <v>1089</v>
      </c>
      <c r="X19" s="300">
        <v>130421</v>
      </c>
    </row>
    <row r="20" spans="1:24" s="300" customFormat="1" ht="24" customHeight="1">
      <c r="A20" s="306" t="s">
        <v>621</v>
      </c>
      <c r="B20" s="308">
        <v>1062717</v>
      </c>
      <c r="C20" s="308">
        <v>2571</v>
      </c>
      <c r="D20" s="310">
        <v>1011383</v>
      </c>
      <c r="E20" s="308">
        <v>48763</v>
      </c>
      <c r="F20" s="308">
        <v>858788</v>
      </c>
      <c r="G20" s="308">
        <v>768</v>
      </c>
      <c r="H20" s="311">
        <v>833580</v>
      </c>
      <c r="I20" s="311">
        <v>24440</v>
      </c>
      <c r="J20" s="308">
        <v>39910</v>
      </c>
      <c r="K20" s="311">
        <v>673</v>
      </c>
      <c r="L20" s="311">
        <v>34757</v>
      </c>
      <c r="M20" s="311">
        <v>4480</v>
      </c>
      <c r="N20" s="308">
        <v>161965</v>
      </c>
      <c r="O20" s="311">
        <v>1056</v>
      </c>
      <c r="P20" s="311">
        <v>142539</v>
      </c>
      <c r="Q20" s="311">
        <v>18370</v>
      </c>
      <c r="R20" s="308">
        <v>2054</v>
      </c>
      <c r="S20" s="311">
        <v>74</v>
      </c>
      <c r="T20" s="311">
        <v>507</v>
      </c>
      <c r="U20" s="311">
        <v>1473</v>
      </c>
      <c r="V20" s="308">
        <v>131544</v>
      </c>
      <c r="W20" s="300">
        <v>1106</v>
      </c>
      <c r="X20" s="300">
        <v>130438</v>
      </c>
    </row>
    <row r="21" spans="1:24" s="300" customFormat="1" ht="24" customHeight="1">
      <c r="A21" s="306" t="s">
        <v>622</v>
      </c>
      <c r="B21" s="308">
        <v>1062550</v>
      </c>
      <c r="C21" s="308">
        <v>2593</v>
      </c>
      <c r="D21" s="310">
        <v>1011183</v>
      </c>
      <c r="E21" s="308">
        <v>48774</v>
      </c>
      <c r="F21" s="308">
        <v>859080</v>
      </c>
      <c r="G21" s="308">
        <v>786</v>
      </c>
      <c r="H21" s="311">
        <v>833810</v>
      </c>
      <c r="I21" s="311">
        <v>24484</v>
      </c>
      <c r="J21" s="308">
        <v>39687</v>
      </c>
      <c r="K21" s="311">
        <v>675</v>
      </c>
      <c r="L21" s="311">
        <v>34535</v>
      </c>
      <c r="M21" s="311">
        <v>4477</v>
      </c>
      <c r="N21" s="308">
        <v>161718</v>
      </c>
      <c r="O21" s="311">
        <v>1058</v>
      </c>
      <c r="P21" s="311">
        <v>142327</v>
      </c>
      <c r="Q21" s="311">
        <v>18333</v>
      </c>
      <c r="R21" s="308">
        <v>2065</v>
      </c>
      <c r="S21" s="311">
        <v>74</v>
      </c>
      <c r="T21" s="311">
        <v>511</v>
      </c>
      <c r="U21" s="311">
        <v>1480</v>
      </c>
      <c r="V21" s="308">
        <v>131688</v>
      </c>
      <c r="W21" s="300">
        <v>1101</v>
      </c>
      <c r="X21" s="300">
        <v>130587</v>
      </c>
    </row>
    <row r="22" spans="1:24" s="300" customFormat="1" ht="24" customHeight="1">
      <c r="A22" s="306" t="s">
        <v>73</v>
      </c>
      <c r="B22" s="308">
        <v>1066214</v>
      </c>
      <c r="C22" s="308">
        <v>2644</v>
      </c>
      <c r="D22" s="310">
        <v>1014814</v>
      </c>
      <c r="E22" s="308">
        <v>48756</v>
      </c>
      <c r="F22" s="308">
        <v>862828</v>
      </c>
      <c r="G22" s="308">
        <v>837</v>
      </c>
      <c r="H22" s="311">
        <v>837567</v>
      </c>
      <c r="I22" s="311">
        <v>24424</v>
      </c>
      <c r="J22" s="308">
        <v>39616</v>
      </c>
      <c r="K22" s="311">
        <v>671</v>
      </c>
      <c r="L22" s="311">
        <v>34456</v>
      </c>
      <c r="M22" s="311">
        <v>4489</v>
      </c>
      <c r="N22" s="308">
        <v>161698</v>
      </c>
      <c r="O22" s="311">
        <v>1060</v>
      </c>
      <c r="P22" s="311">
        <v>142283</v>
      </c>
      <c r="Q22" s="311">
        <v>18355</v>
      </c>
      <c r="R22" s="308">
        <v>2072</v>
      </c>
      <c r="S22" s="311">
        <v>76</v>
      </c>
      <c r="T22" s="311">
        <v>508</v>
      </c>
      <c r="U22" s="311">
        <v>1488</v>
      </c>
      <c r="V22" s="308">
        <v>131678</v>
      </c>
      <c r="W22" s="300">
        <v>1103</v>
      </c>
      <c r="X22" s="300">
        <v>130575</v>
      </c>
    </row>
    <row r="23" spans="1:24" s="300" customFormat="1" ht="24" customHeight="1">
      <c r="A23" s="306" t="s">
        <v>74</v>
      </c>
      <c r="B23" s="308">
        <v>1069568</v>
      </c>
      <c r="C23" s="308">
        <v>2618</v>
      </c>
      <c r="D23" s="310">
        <v>1018200</v>
      </c>
      <c r="E23" s="308">
        <v>48750</v>
      </c>
      <c r="F23" s="308">
        <v>866114</v>
      </c>
      <c r="G23" s="308">
        <v>819</v>
      </c>
      <c r="H23" s="311">
        <v>840968</v>
      </c>
      <c r="I23" s="311">
        <v>24327</v>
      </c>
      <c r="J23" s="308">
        <v>39506</v>
      </c>
      <c r="K23" s="311">
        <v>666</v>
      </c>
      <c r="L23" s="311">
        <v>34335</v>
      </c>
      <c r="M23" s="311">
        <v>4505</v>
      </c>
      <c r="N23" s="308">
        <v>161860</v>
      </c>
      <c r="O23" s="311">
        <v>1057</v>
      </c>
      <c r="P23" s="311">
        <v>142388</v>
      </c>
      <c r="Q23" s="311">
        <v>18415</v>
      </c>
      <c r="R23" s="308">
        <v>2088</v>
      </c>
      <c r="S23" s="311">
        <v>76</v>
      </c>
      <c r="T23" s="311">
        <v>509</v>
      </c>
      <c r="U23" s="311">
        <v>1503</v>
      </c>
      <c r="V23" s="308">
        <v>131524</v>
      </c>
      <c r="W23" s="300">
        <v>1105</v>
      </c>
      <c r="X23" s="300">
        <v>130419</v>
      </c>
    </row>
    <row r="24" spans="1:24" s="300" customFormat="1" ht="24" customHeight="1">
      <c r="A24" s="312" t="s">
        <v>75</v>
      </c>
      <c r="B24" s="313">
        <v>1072305</v>
      </c>
      <c r="C24" s="314">
        <v>2641</v>
      </c>
      <c r="D24" s="315">
        <v>1020763</v>
      </c>
      <c r="E24" s="314">
        <v>48901</v>
      </c>
      <c r="F24" s="314">
        <v>868905</v>
      </c>
      <c r="G24" s="314">
        <v>817</v>
      </c>
      <c r="H24" s="314">
        <v>843818</v>
      </c>
      <c r="I24" s="314">
        <v>24270</v>
      </c>
      <c r="J24" s="314">
        <v>39395</v>
      </c>
      <c r="K24" s="314">
        <v>678</v>
      </c>
      <c r="L24" s="314">
        <v>34237</v>
      </c>
      <c r="M24" s="314">
        <v>4480</v>
      </c>
      <c r="N24" s="314">
        <v>161893</v>
      </c>
      <c r="O24" s="314">
        <v>1063</v>
      </c>
      <c r="P24" s="314">
        <v>142202</v>
      </c>
      <c r="Q24" s="314">
        <v>18628</v>
      </c>
      <c r="R24" s="314">
        <v>2112</v>
      </c>
      <c r="S24" s="314">
        <v>83</v>
      </c>
      <c r="T24" s="314">
        <v>506</v>
      </c>
      <c r="U24" s="314">
        <v>1523</v>
      </c>
      <c r="V24" s="314">
        <v>131242</v>
      </c>
      <c r="W24" s="316">
        <v>1109</v>
      </c>
      <c r="X24" s="316">
        <v>130133</v>
      </c>
    </row>
    <row r="25" spans="1:20" s="300" customFormat="1" ht="15" customHeight="1">
      <c r="A25" s="317" t="s">
        <v>623</v>
      </c>
      <c r="I25" s="300" t="s">
        <v>9</v>
      </c>
      <c r="P25" s="300" t="s">
        <v>9</v>
      </c>
      <c r="Q25" s="300" t="s">
        <v>9</v>
      </c>
      <c r="T25" s="300" t="s">
        <v>9</v>
      </c>
    </row>
    <row r="26" s="300" customFormat="1" ht="16.5" customHeight="1">
      <c r="A26" s="317" t="s">
        <v>361</v>
      </c>
    </row>
  </sheetData>
  <sheetProtection/>
  <mergeCells count="7">
    <mergeCell ref="J4:M4"/>
    <mergeCell ref="N4:Q4"/>
    <mergeCell ref="R4:U4"/>
    <mergeCell ref="V4:X4"/>
    <mergeCell ref="A4:A5"/>
    <mergeCell ref="B4:E4"/>
    <mergeCell ref="F4:I4"/>
  </mergeCells>
  <printOptions/>
  <pageMargins left="0.31496062992125984" right="0.15748031496062992" top="0.7874015748031497" bottom="0.4330708661417323" header="0.5118110236220472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:K25"/>
    </sheetView>
  </sheetViews>
  <sheetFormatPr defaultColWidth="8.88671875" defaultRowHeight="13.5"/>
  <cols>
    <col min="1" max="1" width="8.88671875" style="18" customWidth="1"/>
    <col min="2" max="2" width="6.88671875" style="18" customWidth="1"/>
    <col min="3" max="3" width="11.77734375" style="18" customWidth="1"/>
    <col min="4" max="4" width="6.88671875" style="18" customWidth="1"/>
    <col min="5" max="5" width="11.4453125" style="18" customWidth="1"/>
    <col min="6" max="6" width="6.77734375" style="18" customWidth="1"/>
    <col min="7" max="7" width="9.99609375" style="18" customWidth="1"/>
    <col min="8" max="8" width="6.77734375" style="18" customWidth="1"/>
    <col min="9" max="9" width="11.3359375" style="18" customWidth="1"/>
    <col min="10" max="10" width="6.77734375" style="18" customWidth="1"/>
    <col min="11" max="11" width="10.4453125" style="18" customWidth="1"/>
    <col min="12" max="12" width="6.77734375" style="18" customWidth="1"/>
    <col min="13" max="13" width="10.6640625" style="18" customWidth="1"/>
    <col min="14" max="14" width="6.77734375" style="18" customWidth="1"/>
    <col min="15" max="15" width="11.10546875" style="18" customWidth="1"/>
    <col min="16" max="16" width="7.21484375" style="18" customWidth="1"/>
    <col min="17" max="17" width="10.99609375" style="18" customWidth="1"/>
    <col min="18" max="18" width="6.77734375" style="18" customWidth="1"/>
    <col min="19" max="19" width="10.4453125" style="18" customWidth="1"/>
    <col min="20" max="16384" width="8.88671875" style="18" customWidth="1"/>
  </cols>
  <sheetData>
    <row r="1" spans="2:17" ht="20.25" customHeight="1">
      <c r="B1" s="42"/>
      <c r="C1" s="19" t="s">
        <v>365</v>
      </c>
      <c r="D1" s="42"/>
      <c r="E1" s="42"/>
      <c r="F1" s="42"/>
      <c r="G1" s="42"/>
      <c r="K1" s="44" t="s">
        <v>9</v>
      </c>
      <c r="L1" s="44" t="s">
        <v>9</v>
      </c>
      <c r="M1" s="44" t="s">
        <v>9</v>
      </c>
      <c r="N1" s="44" t="s">
        <v>9</v>
      </c>
      <c r="O1" s="44" t="s">
        <v>9</v>
      </c>
      <c r="P1" s="44" t="s">
        <v>9</v>
      </c>
      <c r="Q1" s="44" t="s">
        <v>9</v>
      </c>
    </row>
    <row r="2" spans="2:17" ht="20.25" customHeight="1">
      <c r="B2" s="42"/>
      <c r="C2" s="19"/>
      <c r="D2" s="42"/>
      <c r="E2" s="42"/>
      <c r="F2" s="42"/>
      <c r="G2" s="42"/>
      <c r="K2" s="44"/>
      <c r="L2" s="44"/>
      <c r="M2" s="44"/>
      <c r="N2" s="44"/>
      <c r="O2" s="44"/>
      <c r="P2" s="44"/>
      <c r="Q2" s="44"/>
    </row>
    <row r="3" s="318" customFormat="1" ht="21" customHeight="1">
      <c r="A3" s="214" t="s">
        <v>624</v>
      </c>
    </row>
    <row r="4" spans="1:19" s="246" customFormat="1" ht="18" customHeight="1">
      <c r="A4" s="693" t="s">
        <v>271</v>
      </c>
      <c r="B4" s="694" t="s">
        <v>272</v>
      </c>
      <c r="C4" s="695"/>
      <c r="D4" s="695"/>
      <c r="E4" s="695"/>
      <c r="F4" s="695"/>
      <c r="G4" s="695"/>
      <c r="H4" s="695"/>
      <c r="I4" s="695"/>
      <c r="J4" s="695"/>
      <c r="K4" s="696"/>
      <c r="L4" s="697" t="s">
        <v>273</v>
      </c>
      <c r="M4" s="697"/>
      <c r="N4" s="697"/>
      <c r="O4" s="697"/>
      <c r="P4" s="697"/>
      <c r="Q4" s="697"/>
      <c r="R4" s="697"/>
      <c r="S4" s="694"/>
    </row>
    <row r="5" spans="1:19" s="319" customFormat="1" ht="18" customHeight="1">
      <c r="A5" s="693"/>
      <c r="B5" s="691" t="s">
        <v>8</v>
      </c>
      <c r="C5" s="691"/>
      <c r="D5" s="691" t="s">
        <v>274</v>
      </c>
      <c r="E5" s="691" t="s">
        <v>76</v>
      </c>
      <c r="F5" s="691" t="s">
        <v>275</v>
      </c>
      <c r="G5" s="691"/>
      <c r="H5" s="691" t="s">
        <v>276</v>
      </c>
      <c r="I5" s="691" t="s">
        <v>68</v>
      </c>
      <c r="J5" s="692" t="s">
        <v>364</v>
      </c>
      <c r="K5" s="698"/>
      <c r="L5" s="691" t="s">
        <v>259</v>
      </c>
      <c r="M5" s="691" t="s">
        <v>8</v>
      </c>
      <c r="N5" s="691" t="s">
        <v>277</v>
      </c>
      <c r="O5" s="691"/>
      <c r="P5" s="691" t="s">
        <v>278</v>
      </c>
      <c r="Q5" s="691"/>
      <c r="R5" s="691" t="s">
        <v>279</v>
      </c>
      <c r="S5" s="692"/>
    </row>
    <row r="6" spans="1:19" s="319" customFormat="1" ht="18" customHeight="1">
      <c r="A6" s="693"/>
      <c r="B6" s="320" t="s">
        <v>280</v>
      </c>
      <c r="C6" s="321" t="s">
        <v>77</v>
      </c>
      <c r="D6" s="321" t="s">
        <v>78</v>
      </c>
      <c r="E6" s="321" t="s">
        <v>77</v>
      </c>
      <c r="F6" s="321" t="s">
        <v>78</v>
      </c>
      <c r="G6" s="321" t="s">
        <v>77</v>
      </c>
      <c r="H6" s="321" t="s">
        <v>78</v>
      </c>
      <c r="I6" s="321" t="s">
        <v>77</v>
      </c>
      <c r="J6" s="321" t="s">
        <v>78</v>
      </c>
      <c r="K6" s="321" t="s">
        <v>77</v>
      </c>
      <c r="L6" s="321" t="s">
        <v>78</v>
      </c>
      <c r="M6" s="321" t="s">
        <v>79</v>
      </c>
      <c r="N6" s="321" t="s">
        <v>78</v>
      </c>
      <c r="O6" s="321" t="s">
        <v>79</v>
      </c>
      <c r="P6" s="321" t="s">
        <v>78</v>
      </c>
      <c r="Q6" s="322" t="s">
        <v>79</v>
      </c>
      <c r="R6" s="321" t="s">
        <v>78</v>
      </c>
      <c r="S6" s="322" t="s">
        <v>79</v>
      </c>
    </row>
    <row r="7" spans="1:19" s="319" customFormat="1" ht="25.5" customHeight="1">
      <c r="A7" s="323" t="s">
        <v>319</v>
      </c>
      <c r="B7" s="324">
        <v>20298</v>
      </c>
      <c r="C7" s="325">
        <v>522722279</v>
      </c>
      <c r="D7" s="326">
        <v>1561</v>
      </c>
      <c r="E7" s="319">
        <v>284521960</v>
      </c>
      <c r="F7" s="259">
        <v>0</v>
      </c>
      <c r="G7" s="319">
        <v>4616096</v>
      </c>
      <c r="H7" s="319">
        <v>17075</v>
      </c>
      <c r="I7" s="319">
        <v>226564117</v>
      </c>
      <c r="J7" s="326">
        <v>1662</v>
      </c>
      <c r="K7" s="326">
        <v>7020106</v>
      </c>
      <c r="L7" s="326">
        <v>18516</v>
      </c>
      <c r="M7" s="326">
        <v>25349353</v>
      </c>
      <c r="N7" s="326">
        <v>9156</v>
      </c>
      <c r="O7" s="326">
        <v>22741983</v>
      </c>
      <c r="P7" s="326">
        <v>4689</v>
      </c>
      <c r="Q7" s="326">
        <v>1395680</v>
      </c>
      <c r="R7" s="326">
        <v>4671</v>
      </c>
      <c r="S7" s="326">
        <v>1211690</v>
      </c>
    </row>
    <row r="8" spans="1:19" s="319" customFormat="1" ht="25.5" customHeight="1">
      <c r="A8" s="323" t="s">
        <v>325</v>
      </c>
      <c r="B8" s="324">
        <v>20350</v>
      </c>
      <c r="C8" s="325">
        <v>504229407</v>
      </c>
      <c r="D8" s="326">
        <v>1561</v>
      </c>
      <c r="E8" s="319">
        <v>293159832</v>
      </c>
      <c r="F8" s="259">
        <v>0</v>
      </c>
      <c r="G8" s="319">
        <v>4469325</v>
      </c>
      <c r="H8" s="319">
        <v>17066</v>
      </c>
      <c r="I8" s="319">
        <v>198900403</v>
      </c>
      <c r="J8" s="326">
        <v>1723</v>
      </c>
      <c r="K8" s="326">
        <v>7699847</v>
      </c>
      <c r="L8" s="326">
        <v>19079</v>
      </c>
      <c r="M8" s="326">
        <v>29258756</v>
      </c>
      <c r="N8" s="326">
        <v>10122</v>
      </c>
      <c r="O8" s="326">
        <v>26475351</v>
      </c>
      <c r="P8" s="326">
        <v>4311</v>
      </c>
      <c r="Q8" s="326">
        <v>1452545</v>
      </c>
      <c r="R8" s="326">
        <v>4646</v>
      </c>
      <c r="S8" s="326">
        <v>1330860</v>
      </c>
    </row>
    <row r="9" spans="1:19" s="319" customFormat="1" ht="25.5" customHeight="1">
      <c r="A9" s="323" t="s">
        <v>329</v>
      </c>
      <c r="B9" s="324">
        <v>20407</v>
      </c>
      <c r="C9" s="325">
        <v>510964197</v>
      </c>
      <c r="D9" s="326">
        <v>1561</v>
      </c>
      <c r="E9" s="319">
        <v>294260293</v>
      </c>
      <c r="F9" s="259">
        <v>0</v>
      </c>
      <c r="G9" s="319">
        <v>4394578</v>
      </c>
      <c r="H9" s="319">
        <v>17064</v>
      </c>
      <c r="I9" s="319">
        <v>203315669</v>
      </c>
      <c r="J9" s="319">
        <v>1782</v>
      </c>
      <c r="K9" s="319">
        <v>8993657</v>
      </c>
      <c r="L9" s="326">
        <v>18296</v>
      </c>
      <c r="M9" s="326">
        <v>29251850</v>
      </c>
      <c r="N9" s="326">
        <v>9677</v>
      </c>
      <c r="O9" s="326">
        <v>26475052</v>
      </c>
      <c r="P9" s="326">
        <v>4220</v>
      </c>
      <c r="Q9" s="326">
        <v>1450089</v>
      </c>
      <c r="R9" s="326">
        <v>4399</v>
      </c>
      <c r="S9" s="326">
        <v>1326709</v>
      </c>
    </row>
    <row r="10" spans="1:19" s="319" customFormat="1" ht="25.5" customHeight="1">
      <c r="A10" s="323" t="s">
        <v>346</v>
      </c>
      <c r="B10" s="324">
        <v>20447</v>
      </c>
      <c r="C10" s="325">
        <v>487151842</v>
      </c>
      <c r="D10" s="319">
        <v>1561</v>
      </c>
      <c r="E10" s="319">
        <v>288223612</v>
      </c>
      <c r="F10" s="259">
        <v>0</v>
      </c>
      <c r="G10" s="319">
        <v>4469621</v>
      </c>
      <c r="H10" s="319">
        <v>17015</v>
      </c>
      <c r="I10" s="319">
        <v>185010055</v>
      </c>
      <c r="J10" s="319">
        <v>1871</v>
      </c>
      <c r="K10" s="319">
        <v>9448554</v>
      </c>
      <c r="L10" s="319">
        <v>19797</v>
      </c>
      <c r="M10" s="319">
        <v>29602871.609</v>
      </c>
      <c r="N10" s="327">
        <v>10641</v>
      </c>
      <c r="O10" s="327">
        <v>26811476</v>
      </c>
      <c r="P10" s="319">
        <v>4310</v>
      </c>
      <c r="Q10" s="319">
        <v>1457360.55</v>
      </c>
      <c r="R10" s="319">
        <v>4846</v>
      </c>
      <c r="S10" s="319">
        <v>1334035.059</v>
      </c>
    </row>
    <row r="11" spans="1:19" s="319" customFormat="1" ht="25.5" customHeight="1">
      <c r="A11" s="323" t="s">
        <v>558</v>
      </c>
      <c r="B11" s="324">
        <v>20620</v>
      </c>
      <c r="C11" s="325">
        <v>489525411</v>
      </c>
      <c r="D11" s="319">
        <v>1561</v>
      </c>
      <c r="E11" s="319">
        <v>290264642</v>
      </c>
      <c r="F11" s="268">
        <v>0</v>
      </c>
      <c r="G11" s="319">
        <v>4376800</v>
      </c>
      <c r="H11" s="319">
        <v>17009</v>
      </c>
      <c r="I11" s="319">
        <v>183659723</v>
      </c>
      <c r="J11" s="319">
        <v>2050</v>
      </c>
      <c r="K11" s="319">
        <v>11224246</v>
      </c>
      <c r="L11" s="319">
        <v>19877</v>
      </c>
      <c r="M11" s="319">
        <v>29957479</v>
      </c>
      <c r="N11" s="327">
        <v>10289</v>
      </c>
      <c r="O11" s="327">
        <v>27132646</v>
      </c>
      <c r="P11" s="319">
        <v>4558</v>
      </c>
      <c r="Q11" s="319">
        <v>1497874</v>
      </c>
      <c r="R11" s="319">
        <v>5030</v>
      </c>
      <c r="S11" s="319">
        <v>1326959</v>
      </c>
    </row>
    <row r="12" spans="1:19" s="319" customFormat="1" ht="25.5" customHeight="1">
      <c r="A12" s="323" t="s">
        <v>557</v>
      </c>
      <c r="B12" s="324">
        <f>D12+H12+J12+F12</f>
        <v>14650</v>
      </c>
      <c r="C12" s="325">
        <f>E12+G12+I12+K12</f>
        <v>484947817</v>
      </c>
      <c r="D12" s="325">
        <f>SUM(D25)</f>
        <v>1561</v>
      </c>
      <c r="E12" s="325">
        <f>SUM(E14:E25)</f>
        <v>286411154</v>
      </c>
      <c r="F12" s="268">
        <f>SUM(F14:F25)</f>
        <v>0</v>
      </c>
      <c r="G12" s="325">
        <f>SUM(G14:G25)</f>
        <v>4445337</v>
      </c>
      <c r="H12" s="325">
        <f>SUM(H25)</f>
        <v>10967</v>
      </c>
      <c r="I12" s="325">
        <f>SUM(I14:I25)</f>
        <v>182069809</v>
      </c>
      <c r="J12" s="325">
        <f>SUM(J25)</f>
        <v>2122</v>
      </c>
      <c r="K12" s="325">
        <f>SUM(K14:K25)</f>
        <v>12021517</v>
      </c>
      <c r="L12" s="325">
        <v>19449</v>
      </c>
      <c r="M12" s="325">
        <v>29312422</v>
      </c>
      <c r="N12" s="325">
        <v>9445</v>
      </c>
      <c r="O12" s="325">
        <v>24933343</v>
      </c>
      <c r="P12" s="325">
        <v>4728</v>
      </c>
      <c r="Q12" s="325">
        <v>1553740</v>
      </c>
      <c r="R12" s="328">
        <v>5266</v>
      </c>
      <c r="S12" s="328">
        <v>2825339</v>
      </c>
    </row>
    <row r="13" spans="1:17" s="319" customFormat="1" ht="4.5" customHeight="1">
      <c r="A13" s="255"/>
      <c r="B13" s="324"/>
      <c r="C13" s="325"/>
      <c r="D13" s="329"/>
      <c r="E13" s="329"/>
      <c r="F13" s="171"/>
      <c r="G13" s="171"/>
      <c r="N13" s="268"/>
      <c r="O13" s="268"/>
      <c r="P13" s="330"/>
      <c r="Q13" s="330"/>
    </row>
    <row r="14" spans="1:19" s="319" customFormat="1" ht="26.25" customHeight="1">
      <c r="A14" s="323" t="s">
        <v>80</v>
      </c>
      <c r="B14" s="324">
        <f>D14+H14+J14+F14</f>
        <v>14512</v>
      </c>
      <c r="C14" s="325">
        <f>E14+G14+I14+K14</f>
        <v>38540618</v>
      </c>
      <c r="D14" s="319">
        <v>1561</v>
      </c>
      <c r="E14" s="319">
        <v>21736916</v>
      </c>
      <c r="F14" s="331">
        <v>0</v>
      </c>
      <c r="G14" s="171">
        <v>366518</v>
      </c>
      <c r="H14" s="319">
        <v>10967</v>
      </c>
      <c r="I14" s="319">
        <v>15093916</v>
      </c>
      <c r="J14" s="319">
        <v>1984</v>
      </c>
      <c r="K14" s="319">
        <v>1343268</v>
      </c>
      <c r="L14" s="171" t="s">
        <v>324</v>
      </c>
      <c r="M14" s="171" t="s">
        <v>324</v>
      </c>
      <c r="N14" s="171" t="s">
        <v>324</v>
      </c>
      <c r="O14" s="171" t="s">
        <v>324</v>
      </c>
      <c r="P14" s="171" t="s">
        <v>324</v>
      </c>
      <c r="Q14" s="171" t="s">
        <v>324</v>
      </c>
      <c r="R14" s="171" t="s">
        <v>324</v>
      </c>
      <c r="S14" s="171" t="s">
        <v>324</v>
      </c>
    </row>
    <row r="15" spans="1:19" s="319" customFormat="1" ht="26.25" customHeight="1">
      <c r="A15" s="323" t="s">
        <v>81</v>
      </c>
      <c r="B15" s="324">
        <f aca="true" t="shared" si="0" ref="B15:B25">D15+H15+J15+F15</f>
        <v>14513</v>
      </c>
      <c r="C15" s="325">
        <f aca="true" t="shared" si="1" ref="C15:C25">E15+G15+I15+K15</f>
        <v>37210750</v>
      </c>
      <c r="D15" s="319">
        <v>1561</v>
      </c>
      <c r="E15" s="319">
        <v>20839185</v>
      </c>
      <c r="F15" s="331">
        <v>0</v>
      </c>
      <c r="G15" s="171">
        <v>375380</v>
      </c>
      <c r="H15" s="319">
        <v>10967</v>
      </c>
      <c r="I15" s="319">
        <v>14856742</v>
      </c>
      <c r="J15" s="319">
        <v>1985</v>
      </c>
      <c r="K15" s="319">
        <v>1139443</v>
      </c>
      <c r="L15" s="171" t="s">
        <v>324</v>
      </c>
      <c r="M15" s="171" t="s">
        <v>324</v>
      </c>
      <c r="N15" s="171" t="s">
        <v>324</v>
      </c>
      <c r="O15" s="171" t="s">
        <v>324</v>
      </c>
      <c r="P15" s="171" t="s">
        <v>324</v>
      </c>
      <c r="Q15" s="171" t="s">
        <v>324</v>
      </c>
      <c r="R15" s="171" t="s">
        <v>324</v>
      </c>
      <c r="S15" s="171" t="s">
        <v>324</v>
      </c>
    </row>
    <row r="16" spans="1:19" s="319" customFormat="1" ht="26.25" customHeight="1">
      <c r="A16" s="323" t="s">
        <v>82</v>
      </c>
      <c r="B16" s="324">
        <f t="shared" si="0"/>
        <v>14514</v>
      </c>
      <c r="C16" s="325">
        <f t="shared" si="1"/>
        <v>42052904</v>
      </c>
      <c r="D16" s="319">
        <v>1561</v>
      </c>
      <c r="E16" s="319">
        <v>25128619</v>
      </c>
      <c r="F16" s="331">
        <v>0</v>
      </c>
      <c r="G16" s="171">
        <v>397893</v>
      </c>
      <c r="H16" s="319">
        <v>10967</v>
      </c>
      <c r="I16" s="319">
        <v>14979355</v>
      </c>
      <c r="J16" s="319">
        <v>1986</v>
      </c>
      <c r="K16" s="319">
        <v>1547037</v>
      </c>
      <c r="L16" s="171" t="s">
        <v>324</v>
      </c>
      <c r="M16" s="171" t="s">
        <v>324</v>
      </c>
      <c r="N16" s="171" t="s">
        <v>324</v>
      </c>
      <c r="O16" s="171" t="s">
        <v>324</v>
      </c>
      <c r="P16" s="171" t="s">
        <v>324</v>
      </c>
      <c r="Q16" s="171" t="s">
        <v>324</v>
      </c>
      <c r="R16" s="171" t="s">
        <v>324</v>
      </c>
      <c r="S16" s="171" t="s">
        <v>324</v>
      </c>
    </row>
    <row r="17" spans="1:19" s="319" customFormat="1" ht="26.25" customHeight="1">
      <c r="A17" s="323" t="s">
        <v>83</v>
      </c>
      <c r="B17" s="324">
        <f t="shared" si="0"/>
        <v>14535</v>
      </c>
      <c r="C17" s="325">
        <f t="shared" si="1"/>
        <v>41092422</v>
      </c>
      <c r="D17" s="319">
        <v>1561</v>
      </c>
      <c r="E17" s="319">
        <v>24880527</v>
      </c>
      <c r="F17" s="331">
        <v>0</v>
      </c>
      <c r="G17" s="171">
        <v>383535</v>
      </c>
      <c r="H17" s="319">
        <v>10967</v>
      </c>
      <c r="I17" s="319">
        <v>14978952</v>
      </c>
      <c r="J17" s="319">
        <v>2007</v>
      </c>
      <c r="K17" s="319">
        <v>849408</v>
      </c>
      <c r="L17" s="171" t="s">
        <v>324</v>
      </c>
      <c r="M17" s="171" t="s">
        <v>324</v>
      </c>
      <c r="N17" s="171" t="s">
        <v>324</v>
      </c>
      <c r="O17" s="171" t="s">
        <v>324</v>
      </c>
      <c r="P17" s="171" t="s">
        <v>324</v>
      </c>
      <c r="Q17" s="171" t="s">
        <v>324</v>
      </c>
      <c r="R17" s="171" t="s">
        <v>324</v>
      </c>
      <c r="S17" s="171" t="s">
        <v>324</v>
      </c>
    </row>
    <row r="18" spans="1:19" s="319" customFormat="1" ht="26.25" customHeight="1">
      <c r="A18" s="323" t="s">
        <v>84</v>
      </c>
      <c r="B18" s="324">
        <f t="shared" si="0"/>
        <v>14548</v>
      </c>
      <c r="C18" s="325">
        <f t="shared" si="1"/>
        <v>41650518</v>
      </c>
      <c r="D18" s="319">
        <v>1561</v>
      </c>
      <c r="E18" s="319">
        <v>25778900</v>
      </c>
      <c r="F18" s="331">
        <v>0</v>
      </c>
      <c r="G18" s="171">
        <v>394178</v>
      </c>
      <c r="H18" s="319">
        <v>10967</v>
      </c>
      <c r="I18" s="319">
        <v>14737696</v>
      </c>
      <c r="J18" s="319">
        <v>2020</v>
      </c>
      <c r="K18" s="319">
        <v>739744</v>
      </c>
      <c r="L18" s="171" t="s">
        <v>324</v>
      </c>
      <c r="M18" s="171" t="s">
        <v>324</v>
      </c>
      <c r="N18" s="171" t="s">
        <v>324</v>
      </c>
      <c r="O18" s="171" t="s">
        <v>324</v>
      </c>
      <c r="P18" s="171" t="s">
        <v>324</v>
      </c>
      <c r="Q18" s="171" t="s">
        <v>324</v>
      </c>
      <c r="R18" s="171" t="s">
        <v>324</v>
      </c>
      <c r="S18" s="171" t="s">
        <v>324</v>
      </c>
    </row>
    <row r="19" spans="1:19" s="319" customFormat="1" ht="26.25" customHeight="1">
      <c r="A19" s="323" t="s">
        <v>85</v>
      </c>
      <c r="B19" s="324">
        <f t="shared" si="0"/>
        <v>14556</v>
      </c>
      <c r="C19" s="325">
        <f t="shared" si="1"/>
        <v>39724238</v>
      </c>
      <c r="D19" s="319">
        <v>1561</v>
      </c>
      <c r="E19" s="319">
        <v>23690549</v>
      </c>
      <c r="F19" s="331">
        <v>0</v>
      </c>
      <c r="G19" s="171">
        <v>349871</v>
      </c>
      <c r="H19" s="319">
        <v>10967</v>
      </c>
      <c r="I19" s="319">
        <v>14982986</v>
      </c>
      <c r="J19" s="319">
        <v>2028</v>
      </c>
      <c r="K19" s="319">
        <v>700832</v>
      </c>
      <c r="L19" s="171" t="s">
        <v>324</v>
      </c>
      <c r="M19" s="171" t="s">
        <v>324</v>
      </c>
      <c r="N19" s="171" t="s">
        <v>324</v>
      </c>
      <c r="O19" s="171" t="s">
        <v>324</v>
      </c>
      <c r="P19" s="171" t="s">
        <v>324</v>
      </c>
      <c r="Q19" s="171" t="s">
        <v>324</v>
      </c>
      <c r="R19" s="171" t="s">
        <v>324</v>
      </c>
      <c r="S19" s="171" t="s">
        <v>324</v>
      </c>
    </row>
    <row r="20" spans="1:19" s="319" customFormat="1" ht="26.25" customHeight="1">
      <c r="A20" s="323" t="s">
        <v>86</v>
      </c>
      <c r="B20" s="324">
        <f t="shared" si="0"/>
        <v>14567</v>
      </c>
      <c r="C20" s="325">
        <f t="shared" si="1"/>
        <v>41361649</v>
      </c>
      <c r="D20" s="319">
        <v>1561</v>
      </c>
      <c r="E20" s="319">
        <v>24463333</v>
      </c>
      <c r="F20" s="331">
        <v>0</v>
      </c>
      <c r="G20" s="171">
        <v>358040</v>
      </c>
      <c r="H20" s="319">
        <v>10967</v>
      </c>
      <c r="I20" s="319">
        <v>15797005</v>
      </c>
      <c r="J20" s="319">
        <v>2039</v>
      </c>
      <c r="K20" s="319">
        <v>743271</v>
      </c>
      <c r="L20" s="171" t="s">
        <v>324</v>
      </c>
      <c r="M20" s="171" t="s">
        <v>324</v>
      </c>
      <c r="N20" s="171" t="s">
        <v>324</v>
      </c>
      <c r="O20" s="171" t="s">
        <v>324</v>
      </c>
      <c r="P20" s="171" t="s">
        <v>324</v>
      </c>
      <c r="Q20" s="171" t="s">
        <v>324</v>
      </c>
      <c r="R20" s="171" t="s">
        <v>324</v>
      </c>
      <c r="S20" s="171" t="s">
        <v>324</v>
      </c>
    </row>
    <row r="21" spans="1:19" s="319" customFormat="1" ht="26.25" customHeight="1">
      <c r="A21" s="323" t="s">
        <v>87</v>
      </c>
      <c r="B21" s="324">
        <f t="shared" si="0"/>
        <v>14561</v>
      </c>
      <c r="C21" s="325">
        <f t="shared" si="1"/>
        <v>39271405</v>
      </c>
      <c r="D21" s="319">
        <v>1561</v>
      </c>
      <c r="E21" s="319">
        <v>22973609</v>
      </c>
      <c r="F21" s="331">
        <v>0</v>
      </c>
      <c r="G21" s="171">
        <v>392101</v>
      </c>
      <c r="H21" s="319">
        <v>10967</v>
      </c>
      <c r="I21" s="319">
        <v>15166453</v>
      </c>
      <c r="J21" s="319">
        <v>2033</v>
      </c>
      <c r="K21" s="319">
        <v>739242</v>
      </c>
      <c r="L21" s="171" t="s">
        <v>324</v>
      </c>
      <c r="M21" s="171" t="s">
        <v>324</v>
      </c>
      <c r="N21" s="171" t="s">
        <v>324</v>
      </c>
      <c r="O21" s="171" t="s">
        <v>324</v>
      </c>
      <c r="P21" s="171" t="s">
        <v>324</v>
      </c>
      <c r="Q21" s="171" t="s">
        <v>324</v>
      </c>
      <c r="R21" s="171" t="s">
        <v>324</v>
      </c>
      <c r="S21" s="171" t="s">
        <v>324</v>
      </c>
    </row>
    <row r="22" spans="1:19" s="319" customFormat="1" ht="26.25" customHeight="1">
      <c r="A22" s="323" t="s">
        <v>88</v>
      </c>
      <c r="B22" s="324">
        <f t="shared" si="0"/>
        <v>14566</v>
      </c>
      <c r="C22" s="325">
        <f t="shared" si="1"/>
        <v>39158970</v>
      </c>
      <c r="D22" s="319">
        <v>1561</v>
      </c>
      <c r="E22" s="319">
        <v>23592360</v>
      </c>
      <c r="F22" s="331">
        <v>0</v>
      </c>
      <c r="G22" s="171">
        <v>367164</v>
      </c>
      <c r="H22" s="319">
        <v>10967</v>
      </c>
      <c r="I22" s="319">
        <v>14415327</v>
      </c>
      <c r="J22" s="319">
        <v>2038</v>
      </c>
      <c r="K22" s="319">
        <v>784119</v>
      </c>
      <c r="L22" s="171" t="s">
        <v>324</v>
      </c>
      <c r="M22" s="171" t="s">
        <v>324</v>
      </c>
      <c r="N22" s="171" t="s">
        <v>324</v>
      </c>
      <c r="O22" s="171" t="s">
        <v>324</v>
      </c>
      <c r="P22" s="171" t="s">
        <v>324</v>
      </c>
      <c r="Q22" s="171" t="s">
        <v>324</v>
      </c>
      <c r="R22" s="171" t="s">
        <v>324</v>
      </c>
      <c r="S22" s="171" t="s">
        <v>324</v>
      </c>
    </row>
    <row r="23" spans="1:19" s="319" customFormat="1" ht="26.25" customHeight="1">
      <c r="A23" s="323" t="s">
        <v>73</v>
      </c>
      <c r="B23" s="324">
        <f t="shared" si="0"/>
        <v>14583</v>
      </c>
      <c r="C23" s="325">
        <f t="shared" si="1"/>
        <v>43020705</v>
      </c>
      <c r="D23" s="319">
        <v>1561</v>
      </c>
      <c r="E23" s="319">
        <v>25310505</v>
      </c>
      <c r="F23" s="331">
        <v>0</v>
      </c>
      <c r="G23" s="171">
        <v>368430</v>
      </c>
      <c r="H23" s="319">
        <v>10967</v>
      </c>
      <c r="I23" s="319">
        <v>16217631</v>
      </c>
      <c r="J23" s="319">
        <v>2055</v>
      </c>
      <c r="K23" s="319">
        <v>1124139</v>
      </c>
      <c r="L23" s="171" t="s">
        <v>324</v>
      </c>
      <c r="M23" s="171" t="s">
        <v>324</v>
      </c>
      <c r="N23" s="171" t="s">
        <v>324</v>
      </c>
      <c r="O23" s="171" t="s">
        <v>324</v>
      </c>
      <c r="P23" s="171" t="s">
        <v>324</v>
      </c>
      <c r="Q23" s="171" t="s">
        <v>324</v>
      </c>
      <c r="R23" s="171" t="s">
        <v>324</v>
      </c>
      <c r="S23" s="171" t="s">
        <v>324</v>
      </c>
    </row>
    <row r="24" spans="1:19" s="319" customFormat="1" ht="26.25" customHeight="1">
      <c r="A24" s="323" t="s">
        <v>74</v>
      </c>
      <c r="B24" s="324">
        <f t="shared" si="0"/>
        <v>14599</v>
      </c>
      <c r="C24" s="325">
        <f t="shared" si="1"/>
        <v>40945675</v>
      </c>
      <c r="D24" s="319">
        <v>1561</v>
      </c>
      <c r="E24" s="319">
        <v>23914769</v>
      </c>
      <c r="F24" s="331">
        <v>0</v>
      </c>
      <c r="G24" s="171">
        <v>347993</v>
      </c>
      <c r="H24" s="319">
        <v>10967</v>
      </c>
      <c r="I24" s="319">
        <v>15282476</v>
      </c>
      <c r="J24" s="319">
        <v>2071</v>
      </c>
      <c r="K24" s="319">
        <v>1400437</v>
      </c>
      <c r="L24" s="171" t="s">
        <v>324</v>
      </c>
      <c r="M24" s="171" t="s">
        <v>324</v>
      </c>
      <c r="N24" s="171" t="s">
        <v>324</v>
      </c>
      <c r="O24" s="171" t="s">
        <v>324</v>
      </c>
      <c r="P24" s="171" t="s">
        <v>324</v>
      </c>
      <c r="Q24" s="171" t="s">
        <v>324</v>
      </c>
      <c r="R24" s="171" t="s">
        <v>324</v>
      </c>
      <c r="S24" s="171" t="s">
        <v>324</v>
      </c>
    </row>
    <row r="25" spans="1:19" s="319" customFormat="1" ht="26.25" customHeight="1">
      <c r="A25" s="332" t="s">
        <v>75</v>
      </c>
      <c r="B25" s="333">
        <f t="shared" si="0"/>
        <v>14650</v>
      </c>
      <c r="C25" s="334">
        <f t="shared" si="1"/>
        <v>40917963</v>
      </c>
      <c r="D25" s="335">
        <v>1561</v>
      </c>
      <c r="E25" s="335">
        <v>24101882</v>
      </c>
      <c r="F25" s="336">
        <v>0</v>
      </c>
      <c r="G25" s="172">
        <v>344234</v>
      </c>
      <c r="H25" s="335">
        <v>10967</v>
      </c>
      <c r="I25" s="335">
        <v>15561270</v>
      </c>
      <c r="J25" s="335">
        <v>2122</v>
      </c>
      <c r="K25" s="335">
        <v>910577</v>
      </c>
      <c r="L25" s="172" t="s">
        <v>324</v>
      </c>
      <c r="M25" s="172" t="s">
        <v>324</v>
      </c>
      <c r="N25" s="172" t="s">
        <v>324</v>
      </c>
      <c r="O25" s="172" t="s">
        <v>324</v>
      </c>
      <c r="P25" s="172" t="s">
        <v>324</v>
      </c>
      <c r="Q25" s="172" t="s">
        <v>324</v>
      </c>
      <c r="R25" s="172" t="s">
        <v>324</v>
      </c>
      <c r="S25" s="172" t="s">
        <v>324</v>
      </c>
    </row>
    <row r="26" spans="1:17" s="338" customFormat="1" ht="18" customHeight="1">
      <c r="A26" s="337" t="s">
        <v>625</v>
      </c>
      <c r="F26" s="339"/>
      <c r="I26" s="337"/>
      <c r="N26" s="337"/>
      <c r="O26" s="337"/>
      <c r="P26" s="337"/>
      <c r="Q26" s="337"/>
    </row>
  </sheetData>
  <sheetProtection/>
  <mergeCells count="12">
    <mergeCell ref="P5:Q5"/>
    <mergeCell ref="R5:S5"/>
    <mergeCell ref="A4:A6"/>
    <mergeCell ref="B4:K4"/>
    <mergeCell ref="L4:S4"/>
    <mergeCell ref="B5:C5"/>
    <mergeCell ref="D5:E5"/>
    <mergeCell ref="F5:G5"/>
    <mergeCell ref="H5:I5"/>
    <mergeCell ref="J5:K5"/>
    <mergeCell ref="L5:M5"/>
    <mergeCell ref="N5:O5"/>
  </mergeCells>
  <printOptions/>
  <pageMargins left="0.1968503937007874" right="0.15748031496062992" top="0.6692913385826772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94" zoomScaleNormal="94" zoomScalePageLayoutView="0" workbookViewId="0" topLeftCell="A1">
      <pane xSplit="1" topLeftCell="B1" activePane="topRight" state="frozen"/>
      <selection pane="topLeft" activeCell="A1" sqref="A1"/>
      <selection pane="topRight" activeCell="B14" sqref="B14:O25"/>
    </sheetView>
  </sheetViews>
  <sheetFormatPr defaultColWidth="8.88671875" defaultRowHeight="13.5"/>
  <cols>
    <col min="1" max="1" width="7.3359375" style="47" customWidth="1"/>
    <col min="2" max="2" width="11.5546875" style="48" bestFit="1" customWidth="1"/>
    <col min="3" max="3" width="10.77734375" style="48" bestFit="1" customWidth="1"/>
    <col min="4" max="4" width="11.21484375" style="48" bestFit="1" customWidth="1"/>
    <col min="5" max="5" width="10.77734375" style="48" customWidth="1"/>
    <col min="6" max="6" width="10.10546875" style="48" customWidth="1"/>
    <col min="7" max="7" width="11.10546875" style="48" bestFit="1" customWidth="1"/>
    <col min="8" max="9" width="10.77734375" style="48" bestFit="1" customWidth="1"/>
    <col min="10" max="10" width="10.21484375" style="48" bestFit="1" customWidth="1"/>
    <col min="11" max="11" width="10.77734375" style="48" bestFit="1" customWidth="1"/>
    <col min="12" max="12" width="11.10546875" style="48" bestFit="1" customWidth="1"/>
    <col min="13" max="13" width="10.21484375" style="48" bestFit="1" customWidth="1"/>
    <col min="14" max="14" width="9.10546875" style="48" bestFit="1" customWidth="1"/>
    <col min="15" max="15" width="10.21484375" style="48" bestFit="1" customWidth="1"/>
    <col min="16" max="16384" width="8.77734375" style="48" customWidth="1"/>
  </cols>
  <sheetData>
    <row r="1" spans="1:3" s="43" customFormat="1" ht="27.75" customHeight="1">
      <c r="A1" s="45"/>
      <c r="B1" s="46"/>
      <c r="C1" s="46" t="s">
        <v>382</v>
      </c>
    </row>
    <row r="2" s="43" customFormat="1" ht="14.25">
      <c r="A2" s="45"/>
    </row>
    <row r="3" s="43" customFormat="1" ht="14.25">
      <c r="A3" s="45"/>
    </row>
    <row r="4" spans="1:3" s="235" customFormat="1" ht="18.75" customHeight="1">
      <c r="A4" s="340" t="s">
        <v>205</v>
      </c>
      <c r="B4" s="281"/>
      <c r="C4" s="281"/>
    </row>
    <row r="5" spans="1:15" s="341" customFormat="1" ht="18.75" customHeight="1">
      <c r="A5" s="700" t="s">
        <v>381</v>
      </c>
      <c r="B5" s="666" t="s">
        <v>380</v>
      </c>
      <c r="C5" s="701" t="s">
        <v>379</v>
      </c>
      <c r="D5" s="702"/>
      <c r="E5" s="702"/>
      <c r="F5" s="702"/>
      <c r="G5" s="1" t="s">
        <v>378</v>
      </c>
      <c r="H5" s="701" t="s">
        <v>377</v>
      </c>
      <c r="I5" s="702"/>
      <c r="J5" s="702"/>
      <c r="K5" s="701" t="s">
        <v>376</v>
      </c>
      <c r="L5" s="702"/>
      <c r="M5" s="702"/>
      <c r="N5" s="702"/>
      <c r="O5" s="699" t="s">
        <v>375</v>
      </c>
    </row>
    <row r="6" spans="1:15" s="342" customFormat="1" ht="18.75" customHeight="1">
      <c r="A6" s="700"/>
      <c r="B6" s="666"/>
      <c r="C6" s="2"/>
      <c r="D6" s="1" t="s">
        <v>372</v>
      </c>
      <c r="E6" s="1" t="s">
        <v>374</v>
      </c>
      <c r="F6" s="1" t="s">
        <v>373</v>
      </c>
      <c r="G6" s="1" t="s">
        <v>372</v>
      </c>
      <c r="H6" s="3"/>
      <c r="I6" s="1" t="s">
        <v>372</v>
      </c>
      <c r="J6" s="1" t="s">
        <v>371</v>
      </c>
      <c r="K6" s="3"/>
      <c r="L6" s="1" t="s">
        <v>370</v>
      </c>
      <c r="M6" s="1" t="s">
        <v>369</v>
      </c>
      <c r="N6" s="1" t="s">
        <v>368</v>
      </c>
      <c r="O6" s="699"/>
    </row>
    <row r="7" spans="1:15" s="341" customFormat="1" ht="18.75" customHeight="1">
      <c r="A7" s="343">
        <v>2009</v>
      </c>
      <c r="B7" s="344">
        <v>111779744</v>
      </c>
      <c r="C7" s="345">
        <v>67582774</v>
      </c>
      <c r="D7" s="346">
        <v>53673661</v>
      </c>
      <c r="E7" s="346">
        <v>12821157</v>
      </c>
      <c r="F7" s="346">
        <v>1087956</v>
      </c>
      <c r="G7" s="346">
        <v>7622082</v>
      </c>
      <c r="H7" s="345">
        <v>9203834</v>
      </c>
      <c r="I7" s="346">
        <v>8109245</v>
      </c>
      <c r="J7" s="346">
        <v>1094589</v>
      </c>
      <c r="K7" s="345">
        <v>25752740</v>
      </c>
      <c r="L7" s="346">
        <v>20056175</v>
      </c>
      <c r="M7" s="346">
        <v>4966912</v>
      </c>
      <c r="N7" s="346">
        <v>729653</v>
      </c>
      <c r="O7" s="346">
        <v>1618314</v>
      </c>
    </row>
    <row r="8" spans="1:16" s="184" customFormat="1" ht="21.75" customHeight="1">
      <c r="A8" s="347">
        <v>2010</v>
      </c>
      <c r="B8" s="5">
        <v>115170657</v>
      </c>
      <c r="C8" s="5">
        <v>69880054</v>
      </c>
      <c r="D8" s="5">
        <v>55141663</v>
      </c>
      <c r="E8" s="5">
        <v>13637621</v>
      </c>
      <c r="F8" s="5">
        <v>1100770</v>
      </c>
      <c r="G8" s="5">
        <v>9547219</v>
      </c>
      <c r="H8" s="5">
        <v>9038837</v>
      </c>
      <c r="I8" s="5">
        <v>7839607</v>
      </c>
      <c r="J8" s="5">
        <v>1199230</v>
      </c>
      <c r="K8" s="5">
        <v>25156813</v>
      </c>
      <c r="L8" s="5">
        <v>19286766</v>
      </c>
      <c r="M8" s="5">
        <v>5489833</v>
      </c>
      <c r="N8" s="5">
        <v>380214</v>
      </c>
      <c r="O8" s="5">
        <v>1547734</v>
      </c>
      <c r="P8" s="176"/>
    </row>
    <row r="9" spans="1:15" s="184" customFormat="1" ht="21.75" customHeight="1">
      <c r="A9" s="347">
        <v>2011</v>
      </c>
      <c r="B9" s="4">
        <v>121272835</v>
      </c>
      <c r="C9" s="5">
        <v>66168485</v>
      </c>
      <c r="D9" s="5">
        <v>51272376</v>
      </c>
      <c r="E9" s="5">
        <v>13747198</v>
      </c>
      <c r="F9" s="5">
        <v>1148911</v>
      </c>
      <c r="G9" s="5">
        <v>17895076</v>
      </c>
      <c r="H9" s="5">
        <v>8915886</v>
      </c>
      <c r="I9" s="5">
        <v>7586862</v>
      </c>
      <c r="J9" s="5">
        <v>1329024</v>
      </c>
      <c r="K9" s="5">
        <v>26735278</v>
      </c>
      <c r="L9" s="5">
        <v>20502834</v>
      </c>
      <c r="M9" s="5">
        <v>5867489</v>
      </c>
      <c r="N9" s="5">
        <v>364955</v>
      </c>
      <c r="O9" s="5">
        <v>1558110</v>
      </c>
    </row>
    <row r="10" spans="1:15" s="184" customFormat="1" ht="21.75" customHeight="1">
      <c r="A10" s="347">
        <v>2012</v>
      </c>
      <c r="B10" s="4">
        <v>126475464</v>
      </c>
      <c r="C10" s="5">
        <v>61563232</v>
      </c>
      <c r="D10" s="5">
        <v>46775921</v>
      </c>
      <c r="E10" s="5">
        <v>13675404</v>
      </c>
      <c r="F10" s="5">
        <v>1111907</v>
      </c>
      <c r="G10" s="5">
        <v>26228021</v>
      </c>
      <c r="H10" s="5">
        <v>8911681</v>
      </c>
      <c r="I10" s="5">
        <v>7483542</v>
      </c>
      <c r="J10" s="5">
        <v>1428139</v>
      </c>
      <c r="K10" s="5">
        <v>28193828</v>
      </c>
      <c r="L10" s="5">
        <v>21714194</v>
      </c>
      <c r="M10" s="5">
        <v>6091488</v>
      </c>
      <c r="N10" s="5">
        <v>388146</v>
      </c>
      <c r="O10" s="5">
        <v>1578702</v>
      </c>
    </row>
    <row r="11" spans="1:15" s="184" customFormat="1" ht="21.75" customHeight="1">
      <c r="A11" s="347">
        <v>2013</v>
      </c>
      <c r="B11" s="4">
        <v>133864949</v>
      </c>
      <c r="C11" s="5">
        <v>60973424</v>
      </c>
      <c r="D11" s="5">
        <v>46050724</v>
      </c>
      <c r="E11" s="5">
        <v>13849382</v>
      </c>
      <c r="F11" s="5">
        <v>1073318</v>
      </c>
      <c r="G11" s="5">
        <v>32182360</v>
      </c>
      <c r="H11" s="5">
        <v>9093417</v>
      </c>
      <c r="I11" s="5">
        <v>7632181</v>
      </c>
      <c r="J11" s="5">
        <v>1461236</v>
      </c>
      <c r="K11" s="5">
        <v>30084824</v>
      </c>
      <c r="L11" s="5">
        <v>23579177</v>
      </c>
      <c r="M11" s="5">
        <v>6140268</v>
      </c>
      <c r="N11" s="5">
        <v>365379</v>
      </c>
      <c r="O11" s="5">
        <v>1530924</v>
      </c>
    </row>
    <row r="12" spans="1:15" s="184" customFormat="1" ht="21.75" customHeight="1">
      <c r="A12" s="347">
        <v>2014</v>
      </c>
      <c r="B12" s="4">
        <f aca="true" t="shared" si="0" ref="B12:B25">C12+G12+H12+K12+O12</f>
        <v>133836224</v>
      </c>
      <c r="C12" s="5">
        <f aca="true" t="shared" si="1" ref="C12:C25">SUM(D12:F12)</f>
        <v>53628539</v>
      </c>
      <c r="D12" s="5">
        <f>SUM(D14:D25)</f>
        <v>39773567</v>
      </c>
      <c r="E12" s="5">
        <f>SUM(E14:E25)</f>
        <v>12911349</v>
      </c>
      <c r="F12" s="5">
        <f>SUM(F14:F25)</f>
        <v>943623</v>
      </c>
      <c r="G12" s="5">
        <f>SUM(G14:G25)</f>
        <v>39475043</v>
      </c>
      <c r="H12" s="5">
        <f aca="true" t="shared" si="2" ref="H12:H25">SUM(I12:J12)</f>
        <v>8055327</v>
      </c>
      <c r="I12" s="5">
        <f>SUM(I14:I25)</f>
        <v>6685231</v>
      </c>
      <c r="J12" s="5">
        <f>SUM(J14:J25)</f>
        <v>1370096</v>
      </c>
      <c r="K12" s="5">
        <f aca="true" t="shared" si="3" ref="K12:K25">SUM(L12:N12)</f>
        <v>31084157</v>
      </c>
      <c r="L12" s="5">
        <f>SUM(L14:L25)</f>
        <v>24762894</v>
      </c>
      <c r="M12" s="5">
        <f>SUM(M14:M25)</f>
        <v>5994689</v>
      </c>
      <c r="N12" s="5">
        <f>SUM(N14:N25)</f>
        <v>326574</v>
      </c>
      <c r="O12" s="5">
        <f>SUM(O14:O25)</f>
        <v>1593158</v>
      </c>
    </row>
    <row r="13" spans="1:15" s="184" customFormat="1" ht="9" customHeight="1">
      <c r="A13" s="271"/>
      <c r="B13" s="4"/>
      <c r="C13" s="5"/>
      <c r="D13" s="348"/>
      <c r="E13" s="348"/>
      <c r="F13" s="348"/>
      <c r="G13" s="348"/>
      <c r="H13" s="5"/>
      <c r="I13" s="348"/>
      <c r="J13" s="348"/>
      <c r="K13" s="5"/>
      <c r="L13" s="348"/>
      <c r="M13" s="348"/>
      <c r="N13" s="348"/>
      <c r="O13" s="348"/>
    </row>
    <row r="14" spans="1:15" s="184" customFormat="1" ht="21.75" customHeight="1">
      <c r="A14" s="347" t="s">
        <v>90</v>
      </c>
      <c r="B14" s="4">
        <f t="shared" si="0"/>
        <v>10534465</v>
      </c>
      <c r="C14" s="5">
        <f t="shared" si="1"/>
        <v>4314452</v>
      </c>
      <c r="D14" s="5">
        <v>3340919</v>
      </c>
      <c r="E14" s="5">
        <v>888851</v>
      </c>
      <c r="F14" s="5">
        <v>84682</v>
      </c>
      <c r="G14" s="5">
        <v>2874387</v>
      </c>
      <c r="H14" s="5">
        <f t="shared" si="2"/>
        <v>735936</v>
      </c>
      <c r="I14" s="5">
        <v>608126</v>
      </c>
      <c r="J14" s="5">
        <v>127810</v>
      </c>
      <c r="K14" s="5">
        <f t="shared" si="3"/>
        <v>2490010</v>
      </c>
      <c r="L14" s="5">
        <v>1969804</v>
      </c>
      <c r="M14" s="5">
        <v>491485</v>
      </c>
      <c r="N14" s="5">
        <v>28721</v>
      </c>
      <c r="O14" s="5">
        <v>119680</v>
      </c>
    </row>
    <row r="15" spans="1:15" s="184" customFormat="1" ht="21.75" customHeight="1">
      <c r="A15" s="347" t="s">
        <v>91</v>
      </c>
      <c r="B15" s="4">
        <f t="shared" si="0"/>
        <v>10032365</v>
      </c>
      <c r="C15" s="5">
        <f t="shared" si="1"/>
        <v>4177372</v>
      </c>
      <c r="D15" s="5">
        <v>3123573</v>
      </c>
      <c r="E15" s="5">
        <v>971515</v>
      </c>
      <c r="F15" s="5">
        <v>82284</v>
      </c>
      <c r="G15" s="5">
        <v>2750180</v>
      </c>
      <c r="H15" s="5">
        <f t="shared" si="2"/>
        <v>702659</v>
      </c>
      <c r="I15" s="5">
        <v>584622</v>
      </c>
      <c r="J15" s="5">
        <v>118037</v>
      </c>
      <c r="K15" s="5">
        <f t="shared" si="3"/>
        <v>2286895</v>
      </c>
      <c r="L15" s="5">
        <v>1808874</v>
      </c>
      <c r="M15" s="5">
        <v>452014</v>
      </c>
      <c r="N15" s="5">
        <v>26007</v>
      </c>
      <c r="O15" s="5">
        <v>115259</v>
      </c>
    </row>
    <row r="16" spans="1:15" s="184" customFormat="1" ht="21.75" customHeight="1">
      <c r="A16" s="347" t="s">
        <v>92</v>
      </c>
      <c r="B16" s="4">
        <f t="shared" si="0"/>
        <v>12036137</v>
      </c>
      <c r="C16" s="5">
        <f t="shared" si="1"/>
        <v>5240308</v>
      </c>
      <c r="D16" s="5">
        <v>3859900</v>
      </c>
      <c r="E16" s="5">
        <v>1297942</v>
      </c>
      <c r="F16" s="5">
        <v>82466</v>
      </c>
      <c r="G16" s="5">
        <v>3258502</v>
      </c>
      <c r="H16" s="5">
        <f t="shared" si="2"/>
        <v>722229</v>
      </c>
      <c r="I16" s="5">
        <v>620471</v>
      </c>
      <c r="J16" s="5">
        <v>101758</v>
      </c>
      <c r="K16" s="5">
        <f t="shared" si="3"/>
        <v>2685073</v>
      </c>
      <c r="L16" s="5">
        <v>2136584</v>
      </c>
      <c r="M16" s="5">
        <v>518738</v>
      </c>
      <c r="N16" s="5">
        <v>29751</v>
      </c>
      <c r="O16" s="5">
        <v>130025</v>
      </c>
    </row>
    <row r="17" spans="1:15" s="184" customFormat="1" ht="21.75" customHeight="1">
      <c r="A17" s="347" t="s">
        <v>93</v>
      </c>
      <c r="B17" s="4">
        <f t="shared" si="0"/>
        <v>11724168</v>
      </c>
      <c r="C17" s="5">
        <f t="shared" si="1"/>
        <v>4974874</v>
      </c>
      <c r="D17" s="5">
        <v>3681867</v>
      </c>
      <c r="E17" s="5">
        <v>1214906</v>
      </c>
      <c r="F17" s="5">
        <v>78101</v>
      </c>
      <c r="G17" s="5">
        <v>3267320</v>
      </c>
      <c r="H17" s="5">
        <f t="shared" si="2"/>
        <v>654654</v>
      </c>
      <c r="I17" s="5">
        <v>558721</v>
      </c>
      <c r="J17" s="5">
        <v>95933</v>
      </c>
      <c r="K17" s="5">
        <f t="shared" si="3"/>
        <v>2692206</v>
      </c>
      <c r="L17" s="5">
        <v>2146102</v>
      </c>
      <c r="M17" s="5">
        <v>516736</v>
      </c>
      <c r="N17" s="5">
        <v>29368</v>
      </c>
      <c r="O17" s="5">
        <v>135114</v>
      </c>
    </row>
    <row r="18" spans="1:15" s="184" customFormat="1" ht="21.75" customHeight="1">
      <c r="A18" s="347" t="s">
        <v>94</v>
      </c>
      <c r="B18" s="4">
        <f t="shared" si="0"/>
        <v>12171920</v>
      </c>
      <c r="C18" s="5">
        <f t="shared" si="1"/>
        <v>5118208</v>
      </c>
      <c r="D18" s="5">
        <v>3697238</v>
      </c>
      <c r="E18" s="5">
        <v>1330884</v>
      </c>
      <c r="F18" s="5">
        <v>90086</v>
      </c>
      <c r="G18" s="5">
        <v>3436135</v>
      </c>
      <c r="H18" s="5">
        <f t="shared" si="2"/>
        <v>745052</v>
      </c>
      <c r="I18" s="5">
        <v>610032</v>
      </c>
      <c r="J18" s="5">
        <v>135020</v>
      </c>
      <c r="K18" s="5">
        <f t="shared" si="3"/>
        <v>2734165</v>
      </c>
      <c r="L18" s="5">
        <v>2179145</v>
      </c>
      <c r="M18" s="5">
        <v>527084</v>
      </c>
      <c r="N18" s="5">
        <v>27936</v>
      </c>
      <c r="O18" s="5">
        <v>138360</v>
      </c>
    </row>
    <row r="19" spans="1:15" s="184" customFormat="1" ht="21.75" customHeight="1">
      <c r="A19" s="347" t="s">
        <v>95</v>
      </c>
      <c r="B19" s="4">
        <f t="shared" si="0"/>
        <v>10805291</v>
      </c>
      <c r="C19" s="5">
        <f t="shared" si="1"/>
        <v>4321921</v>
      </c>
      <c r="D19" s="5">
        <v>3203968</v>
      </c>
      <c r="E19" s="5">
        <v>1046644</v>
      </c>
      <c r="F19" s="5">
        <v>71309</v>
      </c>
      <c r="G19" s="5">
        <v>3147581</v>
      </c>
      <c r="H19" s="5">
        <f t="shared" si="2"/>
        <v>606147</v>
      </c>
      <c r="I19" s="5">
        <v>505340</v>
      </c>
      <c r="J19" s="5">
        <v>100807</v>
      </c>
      <c r="K19" s="5">
        <f t="shared" si="3"/>
        <v>2598640</v>
      </c>
      <c r="L19" s="5">
        <v>2076559</v>
      </c>
      <c r="M19" s="5">
        <v>495583</v>
      </c>
      <c r="N19" s="5">
        <v>26498</v>
      </c>
      <c r="O19" s="5">
        <v>131002</v>
      </c>
    </row>
    <row r="20" spans="1:15" s="184" customFormat="1" ht="21.75" customHeight="1">
      <c r="A20" s="347" t="s">
        <v>96</v>
      </c>
      <c r="B20" s="4">
        <f t="shared" si="0"/>
        <v>10929414</v>
      </c>
      <c r="C20" s="5">
        <f t="shared" si="1"/>
        <v>4215573</v>
      </c>
      <c r="D20" s="5">
        <v>3122793</v>
      </c>
      <c r="E20" s="5">
        <v>1011577</v>
      </c>
      <c r="F20" s="5">
        <v>81203</v>
      </c>
      <c r="G20" s="5">
        <v>3266905</v>
      </c>
      <c r="H20" s="5">
        <f t="shared" si="2"/>
        <v>636160</v>
      </c>
      <c r="I20" s="5">
        <v>512289</v>
      </c>
      <c r="J20" s="5">
        <v>123871</v>
      </c>
      <c r="K20" s="5">
        <f t="shared" si="3"/>
        <v>2666267</v>
      </c>
      <c r="L20" s="5">
        <v>2132586</v>
      </c>
      <c r="M20" s="5">
        <v>507882</v>
      </c>
      <c r="N20" s="5">
        <v>25799</v>
      </c>
      <c r="O20" s="5">
        <v>144509</v>
      </c>
    </row>
    <row r="21" spans="1:15" s="184" customFormat="1" ht="21.75" customHeight="1">
      <c r="A21" s="347" t="s">
        <v>97</v>
      </c>
      <c r="B21" s="4">
        <f t="shared" si="0"/>
        <v>10366511</v>
      </c>
      <c r="C21" s="5">
        <f t="shared" si="1"/>
        <v>3922066</v>
      </c>
      <c r="D21" s="5">
        <v>2909517</v>
      </c>
      <c r="E21" s="5">
        <v>927616</v>
      </c>
      <c r="F21" s="5">
        <v>84933</v>
      </c>
      <c r="G21" s="5">
        <v>3126409</v>
      </c>
      <c r="H21" s="5">
        <f t="shared" si="2"/>
        <v>664542</v>
      </c>
      <c r="I21" s="5">
        <v>533960</v>
      </c>
      <c r="J21" s="5">
        <v>130582</v>
      </c>
      <c r="K21" s="5">
        <f t="shared" si="3"/>
        <v>2521114</v>
      </c>
      <c r="L21" s="5">
        <v>2017874</v>
      </c>
      <c r="M21" s="5">
        <v>478406</v>
      </c>
      <c r="N21" s="5">
        <v>24834</v>
      </c>
      <c r="O21" s="5">
        <v>132380</v>
      </c>
    </row>
    <row r="22" spans="1:15" s="184" customFormat="1" ht="21.75" customHeight="1">
      <c r="A22" s="347" t="s">
        <v>98</v>
      </c>
      <c r="B22" s="4">
        <f t="shared" si="0"/>
        <v>10834162</v>
      </c>
      <c r="C22" s="5">
        <f t="shared" si="1"/>
        <v>4214636</v>
      </c>
      <c r="D22" s="5">
        <v>3146541</v>
      </c>
      <c r="E22" s="5">
        <v>996641</v>
      </c>
      <c r="F22" s="5">
        <v>71454</v>
      </c>
      <c r="G22" s="5">
        <v>3362417</v>
      </c>
      <c r="H22" s="5">
        <f t="shared" si="2"/>
        <v>634601</v>
      </c>
      <c r="I22" s="5">
        <v>530776</v>
      </c>
      <c r="J22" s="5">
        <v>103825</v>
      </c>
      <c r="K22" s="5">
        <f t="shared" si="3"/>
        <v>2494016</v>
      </c>
      <c r="L22" s="5">
        <v>1987858</v>
      </c>
      <c r="M22" s="5">
        <v>480903</v>
      </c>
      <c r="N22" s="5">
        <v>25255</v>
      </c>
      <c r="O22" s="5">
        <v>128492</v>
      </c>
    </row>
    <row r="23" spans="1:15" s="184" customFormat="1" ht="21.75" customHeight="1">
      <c r="A23" s="347" t="s">
        <v>99</v>
      </c>
      <c r="B23" s="4">
        <f t="shared" si="0"/>
        <v>11589621</v>
      </c>
      <c r="C23" s="5">
        <f t="shared" si="1"/>
        <v>4454991</v>
      </c>
      <c r="D23" s="5">
        <v>3294408</v>
      </c>
      <c r="E23" s="5">
        <v>1082158</v>
      </c>
      <c r="F23" s="5">
        <v>78425</v>
      </c>
      <c r="G23" s="5">
        <v>3597279</v>
      </c>
      <c r="H23" s="5">
        <f t="shared" si="2"/>
        <v>663943</v>
      </c>
      <c r="I23" s="5">
        <v>544231</v>
      </c>
      <c r="J23" s="5">
        <v>119712</v>
      </c>
      <c r="K23" s="5">
        <f t="shared" si="3"/>
        <v>2740793</v>
      </c>
      <c r="L23" s="5">
        <v>2190976</v>
      </c>
      <c r="M23" s="5">
        <v>522577</v>
      </c>
      <c r="N23" s="5">
        <v>27240</v>
      </c>
      <c r="O23" s="5">
        <v>132615</v>
      </c>
    </row>
    <row r="24" spans="1:15" s="184" customFormat="1" ht="21.75" customHeight="1">
      <c r="A24" s="347" t="s">
        <v>100</v>
      </c>
      <c r="B24" s="4">
        <f t="shared" si="0"/>
        <v>11172716</v>
      </c>
      <c r="C24" s="5">
        <f t="shared" si="1"/>
        <v>4301706</v>
      </c>
      <c r="D24" s="5">
        <v>3180250</v>
      </c>
      <c r="E24" s="5">
        <v>1055818</v>
      </c>
      <c r="F24" s="5">
        <v>65638</v>
      </c>
      <c r="G24" s="5">
        <v>3559110</v>
      </c>
      <c r="H24" s="5">
        <f t="shared" si="2"/>
        <v>610968</v>
      </c>
      <c r="I24" s="5">
        <v>514782</v>
      </c>
      <c r="J24" s="5">
        <v>96186</v>
      </c>
      <c r="K24" s="5">
        <f t="shared" si="3"/>
        <v>2575600</v>
      </c>
      <c r="L24" s="5">
        <v>2056902</v>
      </c>
      <c r="M24" s="5">
        <v>492735</v>
      </c>
      <c r="N24" s="5">
        <v>25963</v>
      </c>
      <c r="O24" s="5">
        <v>125332</v>
      </c>
    </row>
    <row r="25" spans="1:15" s="184" customFormat="1" ht="21.75" customHeight="1">
      <c r="A25" s="349" t="s">
        <v>101</v>
      </c>
      <c r="B25" s="6">
        <f t="shared" si="0"/>
        <v>11639454</v>
      </c>
      <c r="C25" s="7">
        <f t="shared" si="1"/>
        <v>4372432</v>
      </c>
      <c r="D25" s="7">
        <v>3212593</v>
      </c>
      <c r="E25" s="7">
        <v>1086797</v>
      </c>
      <c r="F25" s="7">
        <v>73042</v>
      </c>
      <c r="G25" s="7">
        <v>3828818</v>
      </c>
      <c r="H25" s="7">
        <f t="shared" si="2"/>
        <v>678436</v>
      </c>
      <c r="I25" s="7">
        <v>561881</v>
      </c>
      <c r="J25" s="7">
        <v>116555</v>
      </c>
      <c r="K25" s="7">
        <f t="shared" si="3"/>
        <v>2599378</v>
      </c>
      <c r="L25" s="7">
        <v>2059630</v>
      </c>
      <c r="M25" s="7">
        <v>510546</v>
      </c>
      <c r="N25" s="7">
        <v>29202</v>
      </c>
      <c r="O25" s="7">
        <v>160390</v>
      </c>
    </row>
    <row r="26" spans="1:3" s="223" customFormat="1" ht="15.75" customHeight="1">
      <c r="A26" s="282" t="s">
        <v>367</v>
      </c>
      <c r="B26" s="222"/>
      <c r="C26" s="222"/>
    </row>
    <row r="27" spans="1:10" s="318" customFormat="1" ht="15.75" customHeight="1">
      <c r="A27" s="282" t="s">
        <v>366</v>
      </c>
      <c r="B27" s="222"/>
      <c r="C27" s="222"/>
      <c r="J27" s="350"/>
    </row>
  </sheetData>
  <sheetProtection/>
  <mergeCells count="6">
    <mergeCell ref="O5:O6"/>
    <mergeCell ref="A5:A6"/>
    <mergeCell ref="B5:B6"/>
    <mergeCell ref="C5:F5"/>
    <mergeCell ref="H5:J5"/>
    <mergeCell ref="K5:N5"/>
  </mergeCells>
  <printOptions/>
  <pageMargins left="0.2755905511811024" right="0.1968503937007874" top="0.8267716535433072" bottom="0.2755905511811024" header="0.9448818897637796" footer="0.1968503937007874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="65" zoomScaleNormal="65" zoomScalePageLayoutView="0" workbookViewId="0" topLeftCell="A1">
      <pane xSplit="1" topLeftCell="B1" activePane="topRight" state="frozen"/>
      <selection pane="topLeft" activeCell="A7" sqref="A7"/>
      <selection pane="topRight" activeCell="B15" sqref="B15:S26"/>
    </sheetView>
  </sheetViews>
  <sheetFormatPr defaultColWidth="8.88671875" defaultRowHeight="13.5"/>
  <cols>
    <col min="1" max="1" width="8.3359375" style="18" customWidth="1"/>
    <col min="2" max="2" width="8.88671875" style="18" customWidth="1"/>
    <col min="3" max="3" width="11.99609375" style="18" customWidth="1"/>
    <col min="4" max="4" width="8.99609375" style="18" bestFit="1" customWidth="1"/>
    <col min="5" max="5" width="8.99609375" style="18" customWidth="1"/>
    <col min="6" max="6" width="11.3359375" style="18" bestFit="1" customWidth="1"/>
    <col min="7" max="7" width="8.99609375" style="18" bestFit="1" customWidth="1"/>
    <col min="8" max="8" width="8.99609375" style="18" customWidth="1"/>
    <col min="9" max="9" width="10.4453125" style="18" customWidth="1"/>
    <col min="10" max="10" width="8.99609375" style="18" bestFit="1" customWidth="1"/>
    <col min="11" max="11" width="8.10546875" style="18" customWidth="1"/>
    <col min="12" max="12" width="10.4453125" style="18" customWidth="1"/>
    <col min="13" max="14" width="8.10546875" style="18" customWidth="1"/>
    <col min="15" max="15" width="9.77734375" style="18" customWidth="1"/>
    <col min="16" max="17" width="8.10546875" style="18" customWidth="1"/>
    <col min="18" max="18" width="9.10546875" style="18" customWidth="1"/>
    <col min="19" max="19" width="8.10546875" style="18" customWidth="1"/>
    <col min="20" max="16384" width="8.88671875" style="18" customWidth="1"/>
  </cols>
  <sheetData>
    <row r="1" spans="3:18" s="12" customFormat="1" ht="21" customHeight="1">
      <c r="C1" s="19" t="s">
        <v>394</v>
      </c>
      <c r="L1" s="16" t="s">
        <v>9</v>
      </c>
      <c r="M1" s="16" t="s">
        <v>9</v>
      </c>
      <c r="N1" s="16"/>
      <c r="O1" s="16" t="s">
        <v>9</v>
      </c>
      <c r="P1" s="16" t="s">
        <v>9</v>
      </c>
      <c r="Q1" s="16"/>
      <c r="R1" s="16" t="s">
        <v>9</v>
      </c>
    </row>
    <row r="2" spans="4:12" s="12" customFormat="1" ht="14.25">
      <c r="D2" s="16" t="s">
        <v>9</v>
      </c>
      <c r="E2" s="16"/>
      <c r="F2" s="16" t="s">
        <v>9</v>
      </c>
      <c r="G2" s="16" t="s">
        <v>9</v>
      </c>
      <c r="H2" s="16"/>
      <c r="L2" s="16" t="s">
        <v>9</v>
      </c>
    </row>
    <row r="3" s="12" customFormat="1" ht="14.25"/>
    <row r="4" spans="1:12" s="184" customFormat="1" ht="18.75" customHeight="1">
      <c r="A4" s="99" t="s">
        <v>393</v>
      </c>
      <c r="B4" s="99"/>
      <c r="L4" s="99"/>
    </row>
    <row r="5" spans="1:19" s="184" customFormat="1" ht="18.75" customHeight="1">
      <c r="A5" s="624" t="s">
        <v>271</v>
      </c>
      <c r="B5" s="613" t="s">
        <v>392</v>
      </c>
      <c r="C5" s="635"/>
      <c r="D5" s="635"/>
      <c r="E5" s="635"/>
      <c r="F5" s="635"/>
      <c r="G5" s="635"/>
      <c r="H5" s="635"/>
      <c r="I5" s="635"/>
      <c r="J5" s="621"/>
      <c r="K5" s="613" t="s">
        <v>391</v>
      </c>
      <c r="L5" s="635"/>
      <c r="M5" s="635"/>
      <c r="N5" s="635"/>
      <c r="O5" s="635"/>
      <c r="P5" s="635"/>
      <c r="Q5" s="635"/>
      <c r="R5" s="635"/>
      <c r="S5" s="635"/>
    </row>
    <row r="6" spans="1:19" s="184" customFormat="1" ht="18.75" customHeight="1">
      <c r="A6" s="624"/>
      <c r="B6" s="613" t="s">
        <v>8</v>
      </c>
      <c r="C6" s="635"/>
      <c r="D6" s="621"/>
      <c r="E6" s="613" t="s">
        <v>390</v>
      </c>
      <c r="F6" s="635"/>
      <c r="G6" s="621"/>
      <c r="H6" s="613" t="s">
        <v>389</v>
      </c>
      <c r="I6" s="635"/>
      <c r="J6" s="621"/>
      <c r="K6" s="613" t="s">
        <v>259</v>
      </c>
      <c r="L6" s="635"/>
      <c r="M6" s="621"/>
      <c r="N6" s="613" t="s">
        <v>388</v>
      </c>
      <c r="O6" s="635"/>
      <c r="P6" s="621"/>
      <c r="Q6" s="613" t="s">
        <v>387</v>
      </c>
      <c r="R6" s="635"/>
      <c r="S6" s="635"/>
    </row>
    <row r="7" spans="1:19" s="184" customFormat="1" ht="18.75" customHeight="1">
      <c r="A7" s="624"/>
      <c r="B7" s="92" t="s">
        <v>386</v>
      </c>
      <c r="C7" s="92" t="s">
        <v>120</v>
      </c>
      <c r="D7" s="92" t="s">
        <v>121</v>
      </c>
      <c r="E7" s="92" t="s">
        <v>386</v>
      </c>
      <c r="F7" s="92" t="s">
        <v>120</v>
      </c>
      <c r="G7" s="92" t="s">
        <v>121</v>
      </c>
      <c r="H7" s="92" t="s">
        <v>386</v>
      </c>
      <c r="I7" s="92" t="s">
        <v>120</v>
      </c>
      <c r="J7" s="92" t="s">
        <v>121</v>
      </c>
      <c r="K7" s="92" t="s">
        <v>386</v>
      </c>
      <c r="L7" s="182" t="s">
        <v>385</v>
      </c>
      <c r="M7" s="92" t="s">
        <v>121</v>
      </c>
      <c r="N7" s="92" t="s">
        <v>386</v>
      </c>
      <c r="O7" s="92" t="s">
        <v>385</v>
      </c>
      <c r="P7" s="92" t="s">
        <v>121</v>
      </c>
      <c r="Q7" s="92" t="s">
        <v>386</v>
      </c>
      <c r="R7" s="92" t="s">
        <v>385</v>
      </c>
      <c r="S7" s="100" t="s">
        <v>121</v>
      </c>
    </row>
    <row r="8" spans="1:24" s="184" customFormat="1" ht="24.75" customHeight="1">
      <c r="A8" s="93" t="s">
        <v>319</v>
      </c>
      <c r="B8" s="90">
        <v>7246</v>
      </c>
      <c r="C8" s="90">
        <v>935167</v>
      </c>
      <c r="D8" s="90">
        <v>16493</v>
      </c>
      <c r="E8" s="90">
        <v>3626</v>
      </c>
      <c r="F8" s="90">
        <v>467497</v>
      </c>
      <c r="G8" s="90">
        <v>7257</v>
      </c>
      <c r="H8" s="90">
        <v>3620</v>
      </c>
      <c r="I8" s="90">
        <v>467670</v>
      </c>
      <c r="J8" s="351">
        <v>9236</v>
      </c>
      <c r="K8" s="90">
        <v>1011</v>
      </c>
      <c r="L8" s="90">
        <v>91036</v>
      </c>
      <c r="M8" s="90">
        <v>1175</v>
      </c>
      <c r="N8" s="351">
        <v>507</v>
      </c>
      <c r="O8" s="351">
        <v>44334</v>
      </c>
      <c r="P8" s="351">
        <v>578</v>
      </c>
      <c r="Q8" s="351">
        <v>504</v>
      </c>
      <c r="R8" s="351">
        <v>46702</v>
      </c>
      <c r="S8" s="90">
        <v>597</v>
      </c>
      <c r="T8" s="90"/>
      <c r="U8" s="90"/>
      <c r="V8" s="90"/>
      <c r="W8" s="90"/>
      <c r="X8" s="90"/>
    </row>
    <row r="9" spans="1:24" s="184" customFormat="1" ht="24.75" customHeight="1">
      <c r="A9" s="93" t="s">
        <v>325</v>
      </c>
      <c r="B9" s="90">
        <v>7221</v>
      </c>
      <c r="C9" s="90">
        <v>1019828</v>
      </c>
      <c r="D9" s="90">
        <v>17041</v>
      </c>
      <c r="E9" s="90">
        <v>3612</v>
      </c>
      <c r="F9" s="90">
        <v>506766</v>
      </c>
      <c r="G9" s="90">
        <v>7499</v>
      </c>
      <c r="H9" s="90">
        <v>3609</v>
      </c>
      <c r="I9" s="90">
        <v>513062</v>
      </c>
      <c r="J9" s="90">
        <v>9542</v>
      </c>
      <c r="K9" s="90">
        <v>1066</v>
      </c>
      <c r="L9" s="90">
        <v>129125</v>
      </c>
      <c r="M9" s="90">
        <v>1485</v>
      </c>
      <c r="N9" s="90">
        <v>533</v>
      </c>
      <c r="O9" s="90">
        <v>63683</v>
      </c>
      <c r="P9" s="90">
        <v>775</v>
      </c>
      <c r="Q9" s="90">
        <v>533</v>
      </c>
      <c r="R9" s="90">
        <v>65442</v>
      </c>
      <c r="S9" s="90">
        <v>710</v>
      </c>
      <c r="T9" s="90"/>
      <c r="U9" s="90"/>
      <c r="V9" s="90"/>
      <c r="W9" s="90"/>
      <c r="X9" s="90"/>
    </row>
    <row r="10" spans="1:24" s="184" customFormat="1" ht="24.75" customHeight="1">
      <c r="A10" s="93" t="s">
        <v>329</v>
      </c>
      <c r="B10" s="90">
        <v>7183</v>
      </c>
      <c r="C10" s="90">
        <v>1012231</v>
      </c>
      <c r="D10" s="90">
        <v>17832</v>
      </c>
      <c r="E10" s="90">
        <v>3594</v>
      </c>
      <c r="F10" s="90">
        <v>504061</v>
      </c>
      <c r="G10" s="90">
        <v>7826</v>
      </c>
      <c r="H10" s="90">
        <v>3589</v>
      </c>
      <c r="I10" s="90">
        <v>508170</v>
      </c>
      <c r="J10" s="90">
        <v>10006</v>
      </c>
      <c r="K10" s="90">
        <v>1358</v>
      </c>
      <c r="L10" s="90">
        <v>165981</v>
      </c>
      <c r="M10" s="90">
        <v>1890</v>
      </c>
      <c r="N10" s="90">
        <v>706</v>
      </c>
      <c r="O10" s="90">
        <v>82775</v>
      </c>
      <c r="P10" s="90">
        <v>985</v>
      </c>
      <c r="Q10" s="90">
        <v>652</v>
      </c>
      <c r="R10" s="90">
        <v>83206</v>
      </c>
      <c r="S10" s="90">
        <v>905</v>
      </c>
      <c r="T10" s="90"/>
      <c r="U10" s="90"/>
      <c r="V10" s="90"/>
      <c r="W10" s="90"/>
      <c r="X10" s="90"/>
    </row>
    <row r="11" spans="1:24" s="184" customFormat="1" ht="24.75" customHeight="1">
      <c r="A11" s="93" t="s">
        <v>346</v>
      </c>
      <c r="B11" s="90">
        <v>7221</v>
      </c>
      <c r="C11" s="90">
        <v>962500</v>
      </c>
      <c r="D11" s="90">
        <v>16641</v>
      </c>
      <c r="E11" s="90">
        <v>3613</v>
      </c>
      <c r="F11" s="90">
        <v>478664</v>
      </c>
      <c r="G11" s="90">
        <v>7572</v>
      </c>
      <c r="H11" s="90">
        <v>3608</v>
      </c>
      <c r="I11" s="90">
        <v>483836</v>
      </c>
      <c r="J11" s="90">
        <v>9069</v>
      </c>
      <c r="K11" s="90">
        <v>1192</v>
      </c>
      <c r="L11" s="90">
        <v>147790</v>
      </c>
      <c r="M11" s="90">
        <v>1710</v>
      </c>
      <c r="N11" s="90">
        <v>597</v>
      </c>
      <c r="O11" s="90">
        <v>73568</v>
      </c>
      <c r="P11" s="90">
        <v>896</v>
      </c>
      <c r="Q11" s="90">
        <v>595</v>
      </c>
      <c r="R11" s="90">
        <v>74222</v>
      </c>
      <c r="S11" s="90">
        <v>814</v>
      </c>
      <c r="T11" s="90"/>
      <c r="U11" s="90"/>
      <c r="V11" s="90"/>
      <c r="W11" s="90"/>
      <c r="X11" s="90"/>
    </row>
    <row r="12" spans="1:24" s="184" customFormat="1" ht="24.75" customHeight="1">
      <c r="A12" s="93" t="s">
        <v>558</v>
      </c>
      <c r="B12" s="90">
        <v>7590</v>
      </c>
      <c r="C12" s="90">
        <v>944408</v>
      </c>
      <c r="D12" s="90">
        <v>14793</v>
      </c>
      <c r="E12" s="90">
        <v>3793</v>
      </c>
      <c r="F12" s="90">
        <v>469345</v>
      </c>
      <c r="G12" s="90">
        <v>7089</v>
      </c>
      <c r="H12" s="90">
        <v>3797</v>
      </c>
      <c r="I12" s="90">
        <v>475063</v>
      </c>
      <c r="J12" s="90">
        <v>7704</v>
      </c>
      <c r="K12" s="90">
        <v>1204</v>
      </c>
      <c r="L12" s="90">
        <v>140177</v>
      </c>
      <c r="M12" s="90">
        <v>1590</v>
      </c>
      <c r="N12" s="90">
        <v>604</v>
      </c>
      <c r="O12" s="90">
        <v>69096</v>
      </c>
      <c r="P12" s="90">
        <v>799</v>
      </c>
      <c r="Q12" s="90">
        <v>600</v>
      </c>
      <c r="R12" s="90">
        <v>71081</v>
      </c>
      <c r="S12" s="90">
        <v>791</v>
      </c>
      <c r="T12" s="90"/>
      <c r="U12" s="90"/>
      <c r="V12" s="90"/>
      <c r="W12" s="90"/>
      <c r="X12" s="90"/>
    </row>
    <row r="13" spans="1:31" s="184" customFormat="1" ht="24.75" customHeight="1">
      <c r="A13" s="93" t="s">
        <v>557</v>
      </c>
      <c r="B13" s="90">
        <f>SUM(E13+H13)</f>
        <v>10102</v>
      </c>
      <c r="C13" s="90">
        <f>SUM(F13+I13)</f>
        <v>1314594</v>
      </c>
      <c r="D13" s="90">
        <f>SUM(G13+J13)</f>
        <v>16290.400000000001</v>
      </c>
      <c r="E13" s="90">
        <f aca="true" t="shared" si="0" ref="E13:R13">SUM(E15:E26)</f>
        <v>5053</v>
      </c>
      <c r="F13" s="90">
        <f t="shared" si="0"/>
        <v>649962</v>
      </c>
      <c r="G13" s="90">
        <f t="shared" si="0"/>
        <v>8353.6</v>
      </c>
      <c r="H13" s="90">
        <f t="shared" si="0"/>
        <v>5049</v>
      </c>
      <c r="I13" s="90">
        <f t="shared" si="0"/>
        <v>664632</v>
      </c>
      <c r="J13" s="90">
        <f t="shared" si="0"/>
        <v>7936.8</v>
      </c>
      <c r="K13" s="90">
        <f>SUM(N13+Q13)</f>
        <v>1730</v>
      </c>
      <c r="L13" s="90">
        <f>SUM(O13+R13)</f>
        <v>222734</v>
      </c>
      <c r="M13" s="90">
        <f>SUM(P13+S13)</f>
        <v>2517.2</v>
      </c>
      <c r="N13" s="90">
        <f t="shared" si="0"/>
        <v>866</v>
      </c>
      <c r="O13" s="90">
        <f t="shared" si="0"/>
        <v>110528</v>
      </c>
      <c r="P13" s="90">
        <f t="shared" si="0"/>
        <v>1148.3</v>
      </c>
      <c r="Q13" s="90">
        <f t="shared" si="0"/>
        <v>864</v>
      </c>
      <c r="R13" s="90">
        <f t="shared" si="0"/>
        <v>112206</v>
      </c>
      <c r="S13" s="90">
        <f>SUM(S15:S26)</f>
        <v>1368.8999999999999</v>
      </c>
      <c r="T13" s="90"/>
      <c r="U13" s="90"/>
      <c r="V13" s="90"/>
      <c r="W13" s="90"/>
      <c r="X13" s="90"/>
      <c r="Y13" s="235"/>
      <c r="Z13" s="235"/>
      <c r="AA13" s="235"/>
      <c r="AB13" s="235"/>
      <c r="AC13" s="235"/>
      <c r="AD13" s="235"/>
      <c r="AE13" s="235"/>
    </row>
    <row r="14" spans="1:19" s="184" customFormat="1" ht="9" customHeight="1">
      <c r="A14" s="287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27" s="184" customFormat="1" ht="25.5" customHeight="1">
      <c r="A15" s="93" t="s">
        <v>90</v>
      </c>
      <c r="B15" s="90">
        <f>SUM(E15+H15)</f>
        <v>620</v>
      </c>
      <c r="C15" s="90">
        <f>SUM(F15+I15)</f>
        <v>75781</v>
      </c>
      <c r="D15" s="90">
        <f>SUM(G15+J15)</f>
        <v>1239</v>
      </c>
      <c r="E15" s="90">
        <v>310</v>
      </c>
      <c r="F15" s="90">
        <v>38832</v>
      </c>
      <c r="G15" s="90">
        <v>787.4</v>
      </c>
      <c r="H15" s="90">
        <v>310</v>
      </c>
      <c r="I15" s="90">
        <v>36949</v>
      </c>
      <c r="J15" s="90">
        <v>451.6</v>
      </c>
      <c r="K15" s="90">
        <f>SUM(N15+Q15)</f>
        <v>102</v>
      </c>
      <c r="L15" s="90">
        <f>SUM(O15+R15)</f>
        <v>12147</v>
      </c>
      <c r="M15" s="90">
        <f aca="true" t="shared" si="1" ref="M15:M25">SUM(P15+S15)</f>
        <v>142.10000000000002</v>
      </c>
      <c r="N15" s="90">
        <v>51</v>
      </c>
      <c r="O15" s="187">
        <v>6262</v>
      </c>
      <c r="P15" s="90">
        <v>75.9</v>
      </c>
      <c r="Q15" s="90">
        <v>51</v>
      </c>
      <c r="R15" s="187">
        <v>5885</v>
      </c>
      <c r="S15" s="90">
        <v>66.2</v>
      </c>
      <c r="T15" s="204"/>
      <c r="U15" s="204"/>
      <c r="V15" s="204"/>
      <c r="W15" s="204"/>
      <c r="X15" s="204"/>
      <c r="Y15" s="204"/>
      <c r="Z15" s="204"/>
      <c r="AA15" s="204"/>
    </row>
    <row r="16" spans="1:27" s="184" customFormat="1" ht="25.5" customHeight="1">
      <c r="A16" s="93" t="s">
        <v>91</v>
      </c>
      <c r="B16" s="90">
        <f aca="true" t="shared" si="2" ref="B16:B26">SUM(E16+H16)</f>
        <v>560</v>
      </c>
      <c r="C16" s="90">
        <f aca="true" t="shared" si="3" ref="C16:C26">SUM(F16+I16)</f>
        <v>71229</v>
      </c>
      <c r="D16" s="90">
        <f aca="true" t="shared" si="4" ref="D16:D24">SUM(G16+J16)</f>
        <v>1117.7</v>
      </c>
      <c r="E16" s="90">
        <v>280</v>
      </c>
      <c r="F16" s="90">
        <v>35052</v>
      </c>
      <c r="G16" s="90">
        <v>715.2</v>
      </c>
      <c r="H16" s="90">
        <v>280</v>
      </c>
      <c r="I16" s="90">
        <v>36177</v>
      </c>
      <c r="J16" s="90">
        <v>402.5</v>
      </c>
      <c r="K16" s="90">
        <f aca="true" t="shared" si="5" ref="K16:L26">SUM(N16+Q16)</f>
        <v>111</v>
      </c>
      <c r="L16" s="90">
        <f t="shared" si="5"/>
        <v>14060</v>
      </c>
      <c r="M16" s="90">
        <f t="shared" si="1"/>
        <v>173.8</v>
      </c>
      <c r="N16" s="90">
        <v>55</v>
      </c>
      <c r="O16" s="90">
        <v>6665</v>
      </c>
      <c r="P16" s="90">
        <v>78.1</v>
      </c>
      <c r="Q16" s="90">
        <v>56</v>
      </c>
      <c r="R16" s="90">
        <v>7395</v>
      </c>
      <c r="S16" s="90">
        <v>95.7</v>
      </c>
      <c r="T16" s="204"/>
      <c r="U16" s="204"/>
      <c r="V16" s="204"/>
      <c r="W16" s="204"/>
      <c r="X16" s="204"/>
      <c r="Y16" s="204"/>
      <c r="Z16" s="204"/>
      <c r="AA16" s="204"/>
    </row>
    <row r="17" spans="1:27" s="184" customFormat="1" ht="25.5" customHeight="1">
      <c r="A17" s="93" t="s">
        <v>92</v>
      </c>
      <c r="B17" s="90">
        <f t="shared" si="2"/>
        <v>636</v>
      </c>
      <c r="C17" s="90">
        <f t="shared" si="3"/>
        <v>75454</v>
      </c>
      <c r="D17" s="90">
        <f t="shared" si="4"/>
        <v>1198.8</v>
      </c>
      <c r="E17" s="90">
        <v>318</v>
      </c>
      <c r="F17" s="90">
        <v>37208</v>
      </c>
      <c r="G17" s="90">
        <v>749.4</v>
      </c>
      <c r="H17" s="90">
        <v>318</v>
      </c>
      <c r="I17" s="90">
        <v>38246</v>
      </c>
      <c r="J17" s="90">
        <v>449.4</v>
      </c>
      <c r="K17" s="90">
        <f t="shared" si="5"/>
        <v>68</v>
      </c>
      <c r="L17" s="90">
        <f t="shared" si="5"/>
        <v>8179</v>
      </c>
      <c r="M17" s="90">
        <f t="shared" si="1"/>
        <v>95</v>
      </c>
      <c r="N17" s="90">
        <v>35</v>
      </c>
      <c r="O17" s="90">
        <v>4267</v>
      </c>
      <c r="P17" s="90">
        <v>52.3</v>
      </c>
      <c r="Q17" s="90">
        <v>33</v>
      </c>
      <c r="R17" s="90">
        <v>3912</v>
      </c>
      <c r="S17" s="90">
        <v>42.7</v>
      </c>
      <c r="T17" s="204"/>
      <c r="U17" s="204"/>
      <c r="V17" s="204"/>
      <c r="W17" s="204"/>
      <c r="X17" s="204"/>
      <c r="Y17" s="204"/>
      <c r="Z17" s="204"/>
      <c r="AA17" s="204"/>
    </row>
    <row r="18" spans="1:27" s="184" customFormat="1" ht="25.5" customHeight="1">
      <c r="A18" s="93" t="s">
        <v>93</v>
      </c>
      <c r="B18" s="90">
        <f t="shared" si="2"/>
        <v>840</v>
      </c>
      <c r="C18" s="90">
        <f t="shared" si="3"/>
        <v>118842</v>
      </c>
      <c r="D18" s="90">
        <f t="shared" si="4"/>
        <v>1438.3</v>
      </c>
      <c r="E18" s="90">
        <v>420</v>
      </c>
      <c r="F18" s="90">
        <v>59169</v>
      </c>
      <c r="G18" s="90">
        <v>812.8</v>
      </c>
      <c r="H18" s="90">
        <v>420</v>
      </c>
      <c r="I18" s="90">
        <v>59673</v>
      </c>
      <c r="J18" s="90">
        <v>625.5</v>
      </c>
      <c r="K18" s="90">
        <f t="shared" si="5"/>
        <v>118</v>
      </c>
      <c r="L18" s="90">
        <f t="shared" si="5"/>
        <v>14069</v>
      </c>
      <c r="M18" s="90">
        <f t="shared" si="1"/>
        <v>150</v>
      </c>
      <c r="N18" s="90">
        <v>58</v>
      </c>
      <c r="O18" s="90">
        <v>6853</v>
      </c>
      <c r="P18" s="90">
        <v>78.2</v>
      </c>
      <c r="Q18" s="90">
        <v>60</v>
      </c>
      <c r="R18" s="90">
        <v>7216</v>
      </c>
      <c r="S18" s="90">
        <v>71.8</v>
      </c>
      <c r="T18" s="204"/>
      <c r="U18" s="204"/>
      <c r="V18" s="204"/>
      <c r="W18" s="204"/>
      <c r="X18" s="204"/>
      <c r="Y18" s="204"/>
      <c r="Z18" s="204"/>
      <c r="AA18" s="204"/>
    </row>
    <row r="19" spans="1:27" s="184" customFormat="1" ht="25.5" customHeight="1">
      <c r="A19" s="93" t="s">
        <v>94</v>
      </c>
      <c r="B19" s="90">
        <f t="shared" si="2"/>
        <v>857</v>
      </c>
      <c r="C19" s="90">
        <f t="shared" si="3"/>
        <v>103495</v>
      </c>
      <c r="D19" s="90">
        <f t="shared" si="4"/>
        <v>1232.3</v>
      </c>
      <c r="E19" s="90">
        <v>429</v>
      </c>
      <c r="F19" s="90">
        <v>50716</v>
      </c>
      <c r="G19" s="90">
        <v>579</v>
      </c>
      <c r="H19" s="90">
        <v>428</v>
      </c>
      <c r="I19" s="90">
        <v>52779</v>
      </c>
      <c r="J19" s="90">
        <v>653.3</v>
      </c>
      <c r="K19" s="90">
        <f t="shared" si="5"/>
        <v>119</v>
      </c>
      <c r="L19" s="90">
        <f t="shared" si="5"/>
        <v>14074</v>
      </c>
      <c r="M19" s="90">
        <f t="shared" si="1"/>
        <v>151.7</v>
      </c>
      <c r="N19" s="90">
        <v>60</v>
      </c>
      <c r="O19" s="90">
        <v>6973</v>
      </c>
      <c r="P19" s="90">
        <v>79.2</v>
      </c>
      <c r="Q19" s="90">
        <v>59</v>
      </c>
      <c r="R19" s="90">
        <v>7101</v>
      </c>
      <c r="S19" s="90">
        <v>72.5</v>
      </c>
      <c r="T19" s="204"/>
      <c r="U19" s="204"/>
      <c r="V19" s="204"/>
      <c r="W19" s="204"/>
      <c r="X19" s="204"/>
      <c r="Y19" s="204"/>
      <c r="Z19" s="204"/>
      <c r="AA19" s="204"/>
    </row>
    <row r="20" spans="1:27" s="184" customFormat="1" ht="25.5" customHeight="1">
      <c r="A20" s="93" t="s">
        <v>95</v>
      </c>
      <c r="B20" s="90">
        <f t="shared" si="2"/>
        <v>816</v>
      </c>
      <c r="C20" s="90">
        <f t="shared" si="3"/>
        <v>104234</v>
      </c>
      <c r="D20" s="90">
        <f t="shared" si="4"/>
        <v>1211.7</v>
      </c>
      <c r="E20" s="90">
        <v>408</v>
      </c>
      <c r="F20" s="90">
        <v>52263</v>
      </c>
      <c r="G20" s="90">
        <v>465.1</v>
      </c>
      <c r="H20" s="90">
        <v>408</v>
      </c>
      <c r="I20" s="90">
        <v>51971</v>
      </c>
      <c r="J20" s="90">
        <v>746.6</v>
      </c>
      <c r="K20" s="90">
        <f t="shared" si="5"/>
        <v>98</v>
      </c>
      <c r="L20" s="90">
        <f t="shared" si="5"/>
        <v>11309</v>
      </c>
      <c r="M20" s="90">
        <f t="shared" si="1"/>
        <v>131</v>
      </c>
      <c r="N20" s="90">
        <v>50</v>
      </c>
      <c r="O20" s="90">
        <v>5567</v>
      </c>
      <c r="P20" s="90">
        <v>65.8</v>
      </c>
      <c r="Q20" s="90">
        <v>48</v>
      </c>
      <c r="R20" s="90">
        <v>5742</v>
      </c>
      <c r="S20" s="90">
        <v>65.2</v>
      </c>
      <c r="T20" s="204"/>
      <c r="U20" s="204"/>
      <c r="V20" s="204"/>
      <c r="W20" s="204"/>
      <c r="X20" s="204"/>
      <c r="Y20" s="204"/>
      <c r="Z20" s="204"/>
      <c r="AA20" s="204"/>
    </row>
    <row r="21" spans="1:27" s="184" customFormat="1" ht="25.5" customHeight="1">
      <c r="A21" s="93" t="s">
        <v>96</v>
      </c>
      <c r="B21" s="90">
        <f t="shared" si="2"/>
        <v>971</v>
      </c>
      <c r="C21" s="90">
        <f t="shared" si="3"/>
        <v>124855</v>
      </c>
      <c r="D21" s="90">
        <f t="shared" si="4"/>
        <v>1479.4</v>
      </c>
      <c r="E21" s="90">
        <v>487</v>
      </c>
      <c r="F21" s="90">
        <v>59212</v>
      </c>
      <c r="G21" s="90">
        <v>513.1</v>
      </c>
      <c r="H21" s="90">
        <v>484</v>
      </c>
      <c r="I21" s="90">
        <v>65643</v>
      </c>
      <c r="J21" s="90">
        <v>966.3</v>
      </c>
      <c r="K21" s="90">
        <f t="shared" si="5"/>
        <v>188</v>
      </c>
      <c r="L21" s="90">
        <f t="shared" si="5"/>
        <v>25893</v>
      </c>
      <c r="M21" s="90">
        <f t="shared" si="1"/>
        <v>269.7</v>
      </c>
      <c r="N21" s="90">
        <v>93</v>
      </c>
      <c r="O21" s="90">
        <v>12819</v>
      </c>
      <c r="P21" s="90">
        <v>115.5</v>
      </c>
      <c r="Q21" s="90">
        <v>95</v>
      </c>
      <c r="R21" s="90">
        <v>13074</v>
      </c>
      <c r="S21" s="90">
        <v>154.2</v>
      </c>
      <c r="T21" s="204"/>
      <c r="U21" s="204"/>
      <c r="V21" s="204"/>
      <c r="W21" s="204"/>
      <c r="X21" s="204"/>
      <c r="Y21" s="204"/>
      <c r="Z21" s="204"/>
      <c r="AA21" s="204"/>
    </row>
    <row r="22" spans="1:27" s="184" customFormat="1" ht="25.5" customHeight="1">
      <c r="A22" s="93" t="s">
        <v>97</v>
      </c>
      <c r="B22" s="90">
        <f t="shared" si="2"/>
        <v>964</v>
      </c>
      <c r="C22" s="90">
        <f t="shared" si="3"/>
        <v>137446</v>
      </c>
      <c r="D22" s="90">
        <f t="shared" si="4"/>
        <v>1547.1</v>
      </c>
      <c r="E22" s="90">
        <v>482</v>
      </c>
      <c r="F22" s="90">
        <v>68825</v>
      </c>
      <c r="G22" s="90">
        <v>654.5</v>
      </c>
      <c r="H22" s="90">
        <v>482</v>
      </c>
      <c r="I22" s="90">
        <v>68621</v>
      </c>
      <c r="J22" s="90">
        <v>892.6</v>
      </c>
      <c r="K22" s="90">
        <f t="shared" si="5"/>
        <v>242</v>
      </c>
      <c r="L22" s="90">
        <f t="shared" si="5"/>
        <v>34904</v>
      </c>
      <c r="M22" s="90">
        <f t="shared" si="1"/>
        <v>380.6</v>
      </c>
      <c r="N22" s="90">
        <v>123</v>
      </c>
      <c r="O22" s="90">
        <v>17886</v>
      </c>
      <c r="P22" s="90">
        <v>171.1</v>
      </c>
      <c r="Q22" s="90">
        <v>119</v>
      </c>
      <c r="R22" s="90">
        <v>17018</v>
      </c>
      <c r="S22" s="90">
        <v>209.5</v>
      </c>
      <c r="T22" s="204"/>
      <c r="U22" s="204"/>
      <c r="V22" s="204"/>
      <c r="W22" s="204"/>
      <c r="X22" s="204"/>
      <c r="Y22" s="204"/>
      <c r="Z22" s="204"/>
      <c r="AA22" s="204"/>
    </row>
    <row r="23" spans="1:27" s="184" customFormat="1" ht="25.5" customHeight="1">
      <c r="A23" s="93" t="s">
        <v>98</v>
      </c>
      <c r="B23" s="90">
        <f t="shared" si="2"/>
        <v>960</v>
      </c>
      <c r="C23" s="90">
        <f t="shared" si="3"/>
        <v>123004</v>
      </c>
      <c r="D23" s="90">
        <f t="shared" si="4"/>
        <v>1493.1999999999998</v>
      </c>
      <c r="E23" s="90">
        <v>480</v>
      </c>
      <c r="F23" s="90">
        <v>60582</v>
      </c>
      <c r="G23" s="90">
        <v>774.8</v>
      </c>
      <c r="H23" s="90">
        <v>480</v>
      </c>
      <c r="I23" s="90">
        <v>62422</v>
      </c>
      <c r="J23" s="90">
        <v>718.4</v>
      </c>
      <c r="K23" s="90">
        <f t="shared" si="5"/>
        <v>200</v>
      </c>
      <c r="L23" s="90">
        <f t="shared" si="5"/>
        <v>26109</v>
      </c>
      <c r="M23" s="90">
        <f t="shared" si="1"/>
        <v>302.3</v>
      </c>
      <c r="N23" s="90">
        <v>100</v>
      </c>
      <c r="O23" s="90">
        <v>12977</v>
      </c>
      <c r="P23" s="187">
        <v>125.4</v>
      </c>
      <c r="Q23" s="187">
        <v>100</v>
      </c>
      <c r="R23" s="90">
        <v>13132</v>
      </c>
      <c r="S23" s="187">
        <v>176.9</v>
      </c>
      <c r="T23" s="204"/>
      <c r="U23" s="204"/>
      <c r="V23" s="204"/>
      <c r="W23" s="204"/>
      <c r="X23" s="204"/>
      <c r="Y23" s="204"/>
      <c r="Z23" s="204"/>
      <c r="AA23" s="204"/>
    </row>
    <row r="24" spans="1:27" s="184" customFormat="1" ht="25.5" customHeight="1">
      <c r="A24" s="93" t="s">
        <v>99</v>
      </c>
      <c r="B24" s="90">
        <f t="shared" si="2"/>
        <v>992</v>
      </c>
      <c r="C24" s="90">
        <f t="shared" si="3"/>
        <v>147584</v>
      </c>
      <c r="D24" s="90">
        <f t="shared" si="4"/>
        <v>1552</v>
      </c>
      <c r="E24" s="90">
        <v>496</v>
      </c>
      <c r="F24" s="90">
        <v>71779</v>
      </c>
      <c r="G24" s="90">
        <v>715.9</v>
      </c>
      <c r="H24" s="90">
        <v>496</v>
      </c>
      <c r="I24" s="90">
        <v>75805</v>
      </c>
      <c r="J24" s="90">
        <v>836.1</v>
      </c>
      <c r="K24" s="90">
        <f t="shared" si="5"/>
        <v>232</v>
      </c>
      <c r="L24" s="90">
        <f t="shared" si="5"/>
        <v>31259</v>
      </c>
      <c r="M24" s="90">
        <f t="shared" si="1"/>
        <v>353.5</v>
      </c>
      <c r="N24" s="90">
        <v>116</v>
      </c>
      <c r="O24" s="90">
        <v>15372</v>
      </c>
      <c r="P24" s="187">
        <v>151.1</v>
      </c>
      <c r="Q24" s="187">
        <v>116</v>
      </c>
      <c r="R24" s="90">
        <v>15887</v>
      </c>
      <c r="S24" s="187">
        <v>202.4</v>
      </c>
      <c r="T24" s="204"/>
      <c r="U24" s="204"/>
      <c r="V24" s="204"/>
      <c r="W24" s="204"/>
      <c r="X24" s="204"/>
      <c r="Y24" s="204"/>
      <c r="Z24" s="204"/>
      <c r="AA24" s="204"/>
    </row>
    <row r="25" spans="1:27" s="184" customFormat="1" ht="25.5" customHeight="1">
      <c r="A25" s="93" t="s">
        <v>100</v>
      </c>
      <c r="B25" s="90">
        <f t="shared" si="2"/>
        <v>958</v>
      </c>
      <c r="C25" s="90">
        <f t="shared" si="3"/>
        <v>126063</v>
      </c>
      <c r="D25" s="90">
        <f>SUM(G25+J25)</f>
        <v>1411.3</v>
      </c>
      <c r="E25" s="90">
        <v>479</v>
      </c>
      <c r="F25" s="90">
        <v>64066</v>
      </c>
      <c r="G25" s="90">
        <v>786</v>
      </c>
      <c r="H25" s="90">
        <v>479</v>
      </c>
      <c r="I25" s="90">
        <v>61997</v>
      </c>
      <c r="J25" s="90">
        <v>625.3</v>
      </c>
      <c r="K25" s="90">
        <f t="shared" si="5"/>
        <v>150</v>
      </c>
      <c r="L25" s="90">
        <f>SUM(O25+R25)</f>
        <v>18632</v>
      </c>
      <c r="M25" s="90">
        <f t="shared" si="1"/>
        <v>214.3</v>
      </c>
      <c r="N25" s="90">
        <v>75</v>
      </c>
      <c r="O25" s="90">
        <v>9249</v>
      </c>
      <c r="P25" s="187">
        <v>92.5</v>
      </c>
      <c r="Q25" s="187">
        <v>75</v>
      </c>
      <c r="R25" s="90">
        <v>9383</v>
      </c>
      <c r="S25" s="187">
        <v>121.8</v>
      </c>
      <c r="T25" s="204"/>
      <c r="U25" s="204"/>
      <c r="V25" s="204"/>
      <c r="W25" s="204"/>
      <c r="X25" s="204"/>
      <c r="Y25" s="204"/>
      <c r="Z25" s="204"/>
      <c r="AA25" s="204"/>
    </row>
    <row r="26" spans="1:27" s="184" customFormat="1" ht="25.5" customHeight="1">
      <c r="A26" s="98" t="s">
        <v>101</v>
      </c>
      <c r="B26" s="86">
        <f t="shared" si="2"/>
        <v>928</v>
      </c>
      <c r="C26" s="86">
        <f t="shared" si="3"/>
        <v>106607</v>
      </c>
      <c r="D26" s="86">
        <f>SUM(G26+J26)</f>
        <v>1369.6</v>
      </c>
      <c r="E26" s="86">
        <v>464</v>
      </c>
      <c r="F26" s="86">
        <v>52258</v>
      </c>
      <c r="G26" s="86">
        <v>800.4</v>
      </c>
      <c r="H26" s="86">
        <v>464</v>
      </c>
      <c r="I26" s="86">
        <v>54349</v>
      </c>
      <c r="J26" s="86">
        <v>569.2</v>
      </c>
      <c r="K26" s="86">
        <f t="shared" si="5"/>
        <v>102</v>
      </c>
      <c r="L26" s="86">
        <f>SUM(O26+R26)</f>
        <v>12099</v>
      </c>
      <c r="M26" s="86">
        <f>SUM(P26+S26)</f>
        <v>153.2</v>
      </c>
      <c r="N26" s="86">
        <v>50</v>
      </c>
      <c r="O26" s="86">
        <v>5638</v>
      </c>
      <c r="P26" s="86">
        <v>63.2</v>
      </c>
      <c r="Q26" s="86">
        <v>52</v>
      </c>
      <c r="R26" s="86">
        <v>6461</v>
      </c>
      <c r="S26" s="86">
        <v>90</v>
      </c>
      <c r="T26" s="204"/>
      <c r="U26" s="204"/>
      <c r="V26" s="204"/>
      <c r="W26" s="204"/>
      <c r="X26" s="204"/>
      <c r="Y26" s="204"/>
      <c r="Z26" s="204"/>
      <c r="AA26" s="204"/>
    </row>
    <row r="27" spans="1:27" s="223" customFormat="1" ht="18" customHeight="1">
      <c r="A27" s="222" t="s">
        <v>384</v>
      </c>
      <c r="B27" s="225"/>
      <c r="C27" s="49"/>
      <c r="D27" s="352"/>
      <c r="E27" s="352"/>
      <c r="F27" s="352"/>
      <c r="G27" s="352"/>
      <c r="H27" s="352"/>
      <c r="I27" s="352"/>
      <c r="J27" s="353"/>
      <c r="K27" s="353"/>
      <c r="L27" s="352"/>
      <c r="M27" s="352"/>
      <c r="N27" s="352"/>
      <c r="O27" s="352"/>
      <c r="P27" s="353"/>
      <c r="Q27" s="353"/>
      <c r="R27" s="352"/>
      <c r="S27" s="353"/>
      <c r="T27" s="352"/>
      <c r="U27" s="352"/>
      <c r="V27" s="352"/>
      <c r="W27" s="352"/>
      <c r="X27" s="352"/>
      <c r="Y27" s="352"/>
      <c r="Z27" s="352"/>
      <c r="AA27" s="352"/>
    </row>
    <row r="28" spans="1:27" s="223" customFormat="1" ht="14.25">
      <c r="A28" s="222" t="s">
        <v>383</v>
      </c>
      <c r="B28" s="225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</row>
  </sheetData>
  <sheetProtection/>
  <mergeCells count="9">
    <mergeCell ref="A5:A7"/>
    <mergeCell ref="B5:J5"/>
    <mergeCell ref="K5:S5"/>
    <mergeCell ref="B6:D6"/>
    <mergeCell ref="E6:G6"/>
    <mergeCell ref="H6:J6"/>
    <mergeCell ref="K6:M6"/>
    <mergeCell ref="N6:P6"/>
    <mergeCell ref="Q6:S6"/>
  </mergeCells>
  <printOptions/>
  <pageMargins left="0.15748031496062992" right="0.15748031496062992" top="0.6299212598425197" bottom="0.35433070866141736" header="0.6692913385826772" footer="0.5118110236220472"/>
  <pageSetup fitToHeight="1" fitToWidth="1" horizontalDpi="300" verticalDpi="3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PageLayoutView="0" workbookViewId="0" topLeftCell="A1">
      <selection activeCell="B6" sqref="B6:K11"/>
    </sheetView>
  </sheetViews>
  <sheetFormatPr defaultColWidth="8.88671875" defaultRowHeight="13.5"/>
  <cols>
    <col min="1" max="1" width="8.77734375" style="48" customWidth="1"/>
    <col min="2" max="11" width="10.77734375" style="48" customWidth="1"/>
    <col min="12" max="16384" width="8.77734375" style="48" customWidth="1"/>
  </cols>
  <sheetData>
    <row r="1" spans="1:11" s="53" customFormat="1" ht="18.75" customHeight="1">
      <c r="A1" s="52" t="s">
        <v>9</v>
      </c>
      <c r="C1" s="54" t="s">
        <v>399</v>
      </c>
      <c r="D1" s="55"/>
      <c r="E1" s="55"/>
      <c r="F1" s="55"/>
      <c r="G1" s="55"/>
      <c r="H1" s="55"/>
      <c r="I1" s="55"/>
      <c r="J1" s="55"/>
      <c r="K1" s="55"/>
    </row>
    <row r="2" spans="1:11" s="53" customFormat="1" ht="24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356" customFormat="1" ht="19.5" customHeight="1">
      <c r="A3" s="354" t="s">
        <v>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s="356" customFormat="1" ht="20.25" customHeight="1">
      <c r="A4" s="703" t="s">
        <v>398</v>
      </c>
      <c r="B4" s="704" t="s">
        <v>10</v>
      </c>
      <c r="C4" s="705" t="s">
        <v>397</v>
      </c>
      <c r="D4" s="706"/>
      <c r="E4" s="706"/>
      <c r="F4" s="706"/>
      <c r="G4" s="706"/>
      <c r="H4" s="705" t="s">
        <v>396</v>
      </c>
      <c r="I4" s="706"/>
      <c r="J4" s="706"/>
      <c r="K4" s="707"/>
    </row>
    <row r="5" spans="1:11" s="356" customFormat="1" ht="20.25" customHeight="1">
      <c r="A5" s="703"/>
      <c r="B5" s="704"/>
      <c r="C5" s="357" t="s">
        <v>9</v>
      </c>
      <c r="D5" s="358" t="s">
        <v>18</v>
      </c>
      <c r="E5" s="358" t="s">
        <v>19</v>
      </c>
      <c r="F5" s="358" t="s">
        <v>20</v>
      </c>
      <c r="G5" s="358" t="s">
        <v>17</v>
      </c>
      <c r="H5" s="357" t="s">
        <v>9</v>
      </c>
      <c r="I5" s="358" t="s">
        <v>21</v>
      </c>
      <c r="J5" s="358" t="s">
        <v>22</v>
      </c>
      <c r="K5" s="359" t="s">
        <v>23</v>
      </c>
    </row>
    <row r="6" spans="1:11" s="356" customFormat="1" ht="26.25" customHeight="1">
      <c r="A6" s="360" t="s">
        <v>319</v>
      </c>
      <c r="B6" s="361">
        <v>1650501</v>
      </c>
      <c r="C6" s="361">
        <v>1009703</v>
      </c>
      <c r="D6" s="361">
        <v>88825</v>
      </c>
      <c r="E6" s="361">
        <v>906495</v>
      </c>
      <c r="F6" s="361">
        <v>60</v>
      </c>
      <c r="G6" s="361">
        <v>14323</v>
      </c>
      <c r="H6" s="361">
        <v>640798</v>
      </c>
      <c r="I6" s="361">
        <v>528939</v>
      </c>
      <c r="J6" s="361">
        <v>17274</v>
      </c>
      <c r="K6" s="361">
        <v>94585</v>
      </c>
    </row>
    <row r="7" spans="1:11" s="356" customFormat="1" ht="26.25" customHeight="1">
      <c r="A7" s="360" t="s">
        <v>325</v>
      </c>
      <c r="B7" s="361">
        <v>1677969</v>
      </c>
      <c r="C7" s="361">
        <v>1029915</v>
      </c>
      <c r="D7" s="361">
        <v>91278</v>
      </c>
      <c r="E7" s="361">
        <v>923912</v>
      </c>
      <c r="F7" s="361">
        <v>60</v>
      </c>
      <c r="G7" s="361">
        <v>14665</v>
      </c>
      <c r="H7" s="361">
        <v>648054</v>
      </c>
      <c r="I7" s="361">
        <v>536096</v>
      </c>
      <c r="J7" s="361">
        <v>17924</v>
      </c>
      <c r="K7" s="361">
        <v>94034</v>
      </c>
    </row>
    <row r="8" spans="1:11" s="356" customFormat="1" ht="26.25" customHeight="1">
      <c r="A8" s="360" t="s">
        <v>329</v>
      </c>
      <c r="B8" s="361">
        <v>1725879</v>
      </c>
      <c r="C8" s="361">
        <v>1058172</v>
      </c>
      <c r="D8" s="361">
        <v>93679</v>
      </c>
      <c r="E8" s="361">
        <v>949529</v>
      </c>
      <c r="F8" s="361">
        <v>57</v>
      </c>
      <c r="G8" s="361">
        <v>14907</v>
      </c>
      <c r="H8" s="361">
        <v>667707</v>
      </c>
      <c r="I8" s="361">
        <v>555433</v>
      </c>
      <c r="J8" s="361">
        <v>18546</v>
      </c>
      <c r="K8" s="361">
        <v>93728</v>
      </c>
    </row>
    <row r="9" spans="1:11" s="356" customFormat="1" ht="26.25" customHeight="1">
      <c r="A9" s="360" t="s">
        <v>346</v>
      </c>
      <c r="B9" s="361">
        <v>1777229</v>
      </c>
      <c r="C9" s="361">
        <v>1084966</v>
      </c>
      <c r="D9" s="361">
        <v>95310</v>
      </c>
      <c r="E9" s="361">
        <v>974324</v>
      </c>
      <c r="F9" s="361">
        <v>53</v>
      </c>
      <c r="G9" s="361">
        <v>15279</v>
      </c>
      <c r="H9" s="361">
        <v>692263</v>
      </c>
      <c r="I9" s="361">
        <v>578727</v>
      </c>
      <c r="J9" s="361">
        <v>19392</v>
      </c>
      <c r="K9" s="361">
        <v>94144</v>
      </c>
    </row>
    <row r="10" spans="1:11" s="356" customFormat="1" ht="26.25" customHeight="1">
      <c r="A10" s="360" t="s">
        <v>558</v>
      </c>
      <c r="B10" s="361">
        <v>1805415</v>
      </c>
      <c r="C10" s="361">
        <v>1100573</v>
      </c>
      <c r="D10" s="361">
        <v>97432</v>
      </c>
      <c r="E10" s="361">
        <v>987449</v>
      </c>
      <c r="F10" s="361">
        <v>47</v>
      </c>
      <c r="G10" s="361">
        <v>15645</v>
      </c>
      <c r="H10" s="361">
        <v>704842</v>
      </c>
      <c r="I10" s="361">
        <v>590607</v>
      </c>
      <c r="J10" s="361">
        <v>20326</v>
      </c>
      <c r="K10" s="361">
        <v>93909</v>
      </c>
    </row>
    <row r="11" spans="1:13" s="356" customFormat="1" ht="26.25" customHeight="1">
      <c r="A11" s="362" t="s">
        <v>557</v>
      </c>
      <c r="B11" s="363">
        <f>SUM(C11+H11)</f>
        <v>1836172</v>
      </c>
      <c r="C11" s="363">
        <f>SUM(D11:G11)</f>
        <v>1116945</v>
      </c>
      <c r="D11" s="363">
        <v>99481</v>
      </c>
      <c r="E11" s="363">
        <v>1001514</v>
      </c>
      <c r="F11" s="363">
        <v>44</v>
      </c>
      <c r="G11" s="363">
        <v>15906</v>
      </c>
      <c r="H11" s="363">
        <f>SUM(I11:K11)</f>
        <v>719227</v>
      </c>
      <c r="I11" s="363">
        <v>604733</v>
      </c>
      <c r="J11" s="363">
        <v>21301</v>
      </c>
      <c r="K11" s="363">
        <v>93193</v>
      </c>
      <c r="L11" s="364"/>
      <c r="M11" s="364"/>
    </row>
    <row r="12" spans="1:11" s="356" customFormat="1" ht="18.75" customHeight="1">
      <c r="A12" s="184" t="s">
        <v>395</v>
      </c>
      <c r="B12" s="361"/>
      <c r="C12" s="361"/>
      <c r="D12" s="361"/>
      <c r="E12" s="361"/>
      <c r="F12" s="365"/>
      <c r="G12" s="361"/>
      <c r="H12" s="361"/>
      <c r="I12" s="361"/>
      <c r="J12" s="361"/>
      <c r="K12" s="361"/>
    </row>
  </sheetData>
  <sheetProtection/>
  <mergeCells count="4">
    <mergeCell ref="A4:A5"/>
    <mergeCell ref="B4:B5"/>
    <mergeCell ref="C4:G4"/>
    <mergeCell ref="H4:K4"/>
  </mergeCells>
  <printOptions/>
  <pageMargins left="1.45" right="0.75" top="1.11" bottom="0.76" header="0.5" footer="0.5"/>
  <pageSetup horizontalDpi="300" verticalDpi="3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zoomScale="68" zoomScaleNormal="68" zoomScalePageLayoutView="0" workbookViewId="0" topLeftCell="A1">
      <selection activeCell="B8" sqref="B8:S13"/>
    </sheetView>
  </sheetViews>
  <sheetFormatPr defaultColWidth="8.88671875" defaultRowHeight="13.5"/>
  <cols>
    <col min="1" max="1" width="9.88671875" style="18" customWidth="1"/>
    <col min="2" max="19" width="7.3359375" style="18" customWidth="1"/>
    <col min="20" max="16384" width="8.88671875" style="18" customWidth="1"/>
  </cols>
  <sheetData>
    <row r="1" spans="3:12" s="35" customFormat="1" ht="16.5" customHeight="1">
      <c r="C1" s="36" t="s">
        <v>9</v>
      </c>
      <c r="D1" s="19" t="s">
        <v>400</v>
      </c>
      <c r="L1" s="36" t="s">
        <v>9</v>
      </c>
    </row>
    <row r="2" s="35" customFormat="1" ht="12.75"/>
    <row r="3" s="35" customFormat="1" ht="12.75"/>
    <row r="4" spans="1:12" s="246" customFormat="1" ht="30" customHeight="1">
      <c r="A4" s="284" t="s">
        <v>11</v>
      </c>
      <c r="L4" s="284" t="s">
        <v>9</v>
      </c>
    </row>
    <row r="5" spans="1:19" s="246" customFormat="1" ht="20.25" customHeight="1">
      <c r="A5" s="700" t="s">
        <v>255</v>
      </c>
      <c r="B5" s="697" t="s">
        <v>256</v>
      </c>
      <c r="C5" s="697"/>
      <c r="D5" s="697" t="s">
        <v>257</v>
      </c>
      <c r="E5" s="697"/>
      <c r="F5" s="697"/>
      <c r="G5" s="697"/>
      <c r="H5" s="697"/>
      <c r="I5" s="697"/>
      <c r="J5" s="697"/>
      <c r="K5" s="697"/>
      <c r="L5" s="697" t="s">
        <v>258</v>
      </c>
      <c r="M5" s="697"/>
      <c r="N5" s="697"/>
      <c r="O5" s="697"/>
      <c r="P5" s="697"/>
      <c r="Q5" s="697"/>
      <c r="R5" s="697"/>
      <c r="S5" s="694"/>
    </row>
    <row r="6" spans="1:19" s="246" customFormat="1" ht="21.75" customHeight="1">
      <c r="A6" s="696"/>
      <c r="B6" s="697"/>
      <c r="C6" s="697"/>
      <c r="D6" s="697" t="s">
        <v>259</v>
      </c>
      <c r="E6" s="697"/>
      <c r="F6" s="697" t="s">
        <v>260</v>
      </c>
      <c r="G6" s="697"/>
      <c r="H6" s="697" t="s">
        <v>261</v>
      </c>
      <c r="I6" s="697"/>
      <c r="J6" s="697" t="s">
        <v>262</v>
      </c>
      <c r="K6" s="697"/>
      <c r="L6" s="697" t="s">
        <v>259</v>
      </c>
      <c r="M6" s="697"/>
      <c r="N6" s="697" t="s">
        <v>263</v>
      </c>
      <c r="O6" s="697"/>
      <c r="P6" s="697" t="s">
        <v>264</v>
      </c>
      <c r="Q6" s="697"/>
      <c r="R6" s="697" t="s">
        <v>265</v>
      </c>
      <c r="S6" s="694"/>
    </row>
    <row r="7" spans="1:19" s="246" customFormat="1" ht="27" customHeight="1">
      <c r="A7" s="696"/>
      <c r="B7" s="249" t="s">
        <v>15</v>
      </c>
      <c r="C7" s="249" t="s">
        <v>16</v>
      </c>
      <c r="D7" s="249" t="s">
        <v>15</v>
      </c>
      <c r="E7" s="249" t="s">
        <v>16</v>
      </c>
      <c r="F7" s="249" t="s">
        <v>15</v>
      </c>
      <c r="G7" s="249" t="s">
        <v>16</v>
      </c>
      <c r="H7" s="249" t="s">
        <v>15</v>
      </c>
      <c r="I7" s="249" t="s">
        <v>16</v>
      </c>
      <c r="J7" s="249" t="s">
        <v>15</v>
      </c>
      <c r="K7" s="249" t="s">
        <v>16</v>
      </c>
      <c r="L7" s="249" t="s">
        <v>15</v>
      </c>
      <c r="M7" s="249" t="s">
        <v>16</v>
      </c>
      <c r="N7" s="249" t="s">
        <v>15</v>
      </c>
      <c r="O7" s="249" t="s">
        <v>16</v>
      </c>
      <c r="P7" s="249" t="s">
        <v>15</v>
      </c>
      <c r="Q7" s="249" t="s">
        <v>16</v>
      </c>
      <c r="R7" s="249" t="s">
        <v>15</v>
      </c>
      <c r="S7" s="248" t="s">
        <v>16</v>
      </c>
    </row>
    <row r="8" spans="1:19" s="246" customFormat="1" ht="25.5" customHeight="1">
      <c r="A8" s="347" t="s">
        <v>319</v>
      </c>
      <c r="B8" s="366">
        <v>153628</v>
      </c>
      <c r="C8" s="366">
        <v>101300</v>
      </c>
      <c r="D8" s="366">
        <v>94601</v>
      </c>
      <c r="E8" s="366">
        <v>62972</v>
      </c>
      <c r="F8" s="366">
        <v>7208</v>
      </c>
      <c r="G8" s="366">
        <v>2841</v>
      </c>
      <c r="H8" s="366">
        <v>87372</v>
      </c>
      <c r="I8" s="366">
        <v>60117</v>
      </c>
      <c r="J8" s="366">
        <v>21</v>
      </c>
      <c r="K8" s="366">
        <v>14</v>
      </c>
      <c r="L8" s="366">
        <v>59027</v>
      </c>
      <c r="M8" s="366">
        <v>38328</v>
      </c>
      <c r="N8" s="366">
        <v>45721</v>
      </c>
      <c r="O8" s="366">
        <v>31445</v>
      </c>
      <c r="P8" s="366">
        <v>4661</v>
      </c>
      <c r="Q8" s="366">
        <v>823</v>
      </c>
      <c r="R8" s="366">
        <v>8645</v>
      </c>
      <c r="S8" s="366">
        <v>6060</v>
      </c>
    </row>
    <row r="9" spans="1:19" s="246" customFormat="1" ht="25.5" customHeight="1">
      <c r="A9" s="347" t="s">
        <v>325</v>
      </c>
      <c r="B9" s="366">
        <v>136561</v>
      </c>
      <c r="C9" s="366">
        <v>95696</v>
      </c>
      <c r="D9" s="366">
        <v>82815</v>
      </c>
      <c r="E9" s="366">
        <v>58127</v>
      </c>
      <c r="F9" s="366">
        <v>5497</v>
      </c>
      <c r="G9" s="366">
        <v>1766</v>
      </c>
      <c r="H9" s="366">
        <v>77313</v>
      </c>
      <c r="I9" s="366">
        <v>56357</v>
      </c>
      <c r="J9" s="366">
        <v>5</v>
      </c>
      <c r="K9" s="366">
        <v>4</v>
      </c>
      <c r="L9" s="366">
        <v>53746</v>
      </c>
      <c r="M9" s="366">
        <v>37569</v>
      </c>
      <c r="N9" s="366">
        <v>43810</v>
      </c>
      <c r="O9" s="366">
        <v>31725</v>
      </c>
      <c r="P9" s="366">
        <v>2788</v>
      </c>
      <c r="Q9" s="366">
        <v>613</v>
      </c>
      <c r="R9" s="366">
        <v>7148</v>
      </c>
      <c r="S9" s="366">
        <v>5231</v>
      </c>
    </row>
    <row r="10" spans="1:19" s="246" customFormat="1" ht="25.5" customHeight="1">
      <c r="A10" s="347" t="s">
        <v>329</v>
      </c>
      <c r="B10" s="366">
        <v>107126</v>
      </c>
      <c r="C10" s="366">
        <v>79031</v>
      </c>
      <c r="D10" s="366">
        <v>64220</v>
      </c>
      <c r="E10" s="366">
        <v>44902</v>
      </c>
      <c r="F10" s="366">
        <v>7501</v>
      </c>
      <c r="G10" s="366">
        <v>3852</v>
      </c>
      <c r="H10" s="366">
        <v>56400</v>
      </c>
      <c r="I10" s="366">
        <v>40771</v>
      </c>
      <c r="J10" s="259">
        <v>319</v>
      </c>
      <c r="K10" s="259">
        <v>279</v>
      </c>
      <c r="L10" s="366">
        <v>42906</v>
      </c>
      <c r="M10" s="366">
        <v>34129</v>
      </c>
      <c r="N10" s="366">
        <v>35599</v>
      </c>
      <c r="O10" s="366">
        <v>30686</v>
      </c>
      <c r="P10" s="366">
        <v>3562</v>
      </c>
      <c r="Q10" s="366">
        <v>1251</v>
      </c>
      <c r="R10" s="366">
        <v>3745</v>
      </c>
      <c r="S10" s="366">
        <v>2192</v>
      </c>
    </row>
    <row r="11" spans="1:19" s="246" customFormat="1" ht="25.5" customHeight="1">
      <c r="A11" s="347" t="s">
        <v>346</v>
      </c>
      <c r="B11" s="366">
        <v>114709</v>
      </c>
      <c r="C11" s="366">
        <v>77552</v>
      </c>
      <c r="D11" s="366">
        <v>64772</v>
      </c>
      <c r="E11" s="366">
        <v>43206</v>
      </c>
      <c r="F11" s="366">
        <v>6607</v>
      </c>
      <c r="G11" s="366">
        <v>3028</v>
      </c>
      <c r="H11" s="366">
        <v>57745</v>
      </c>
      <c r="I11" s="366">
        <v>39849</v>
      </c>
      <c r="J11" s="259">
        <v>420</v>
      </c>
      <c r="K11" s="259">
        <v>329</v>
      </c>
      <c r="L11" s="366">
        <v>49937</v>
      </c>
      <c r="M11" s="366">
        <v>34346</v>
      </c>
      <c r="N11" s="366">
        <v>42055</v>
      </c>
      <c r="O11" s="366">
        <v>30898</v>
      </c>
      <c r="P11" s="366">
        <v>3859</v>
      </c>
      <c r="Q11" s="366">
        <v>1359</v>
      </c>
      <c r="R11" s="366">
        <v>4023</v>
      </c>
      <c r="S11" s="366">
        <v>2089</v>
      </c>
    </row>
    <row r="12" spans="1:19" s="246" customFormat="1" ht="25.5" customHeight="1">
      <c r="A12" s="347" t="s">
        <v>558</v>
      </c>
      <c r="B12" s="366">
        <v>82763</v>
      </c>
      <c r="C12" s="366">
        <v>53531</v>
      </c>
      <c r="D12" s="366">
        <v>48857</v>
      </c>
      <c r="E12" s="366">
        <v>31058</v>
      </c>
      <c r="F12" s="366">
        <v>7093</v>
      </c>
      <c r="G12" s="366">
        <v>3350</v>
      </c>
      <c r="H12" s="366">
        <v>41388</v>
      </c>
      <c r="I12" s="366">
        <v>27410</v>
      </c>
      <c r="J12" s="259">
        <v>376</v>
      </c>
      <c r="K12" s="259">
        <v>298</v>
      </c>
      <c r="L12" s="366">
        <v>33906</v>
      </c>
      <c r="M12" s="366">
        <v>22473</v>
      </c>
      <c r="N12" s="366">
        <v>26446</v>
      </c>
      <c r="O12" s="366">
        <v>19304</v>
      </c>
      <c r="P12" s="366">
        <v>4317</v>
      </c>
      <c r="Q12" s="366">
        <v>1467</v>
      </c>
      <c r="R12" s="366">
        <v>3143</v>
      </c>
      <c r="S12" s="366">
        <v>1702</v>
      </c>
    </row>
    <row r="13" spans="1:19" s="246" customFormat="1" ht="25.5" customHeight="1">
      <c r="A13" s="349" t="s">
        <v>557</v>
      </c>
      <c r="B13" s="276">
        <f>SUM(D13+L13)</f>
        <v>89686</v>
      </c>
      <c r="C13" s="276">
        <f>SUM(E13+M13)</f>
        <v>56965</v>
      </c>
      <c r="D13" s="276">
        <f>F13+H13+J13</f>
        <v>49174</v>
      </c>
      <c r="E13" s="276">
        <f>G13+I13+K13</f>
        <v>30538</v>
      </c>
      <c r="F13" s="276">
        <v>6934</v>
      </c>
      <c r="G13" s="276">
        <v>3543</v>
      </c>
      <c r="H13" s="276">
        <v>41778</v>
      </c>
      <c r="I13" s="276">
        <v>26647</v>
      </c>
      <c r="J13" s="276">
        <v>462</v>
      </c>
      <c r="K13" s="276">
        <v>348</v>
      </c>
      <c r="L13" s="276">
        <f>SUM(N13+P13+R13)</f>
        <v>40512</v>
      </c>
      <c r="M13" s="276">
        <f>O13+Q13+S13</f>
        <v>26427</v>
      </c>
      <c r="N13" s="276">
        <v>33412</v>
      </c>
      <c r="O13" s="276">
        <v>23377</v>
      </c>
      <c r="P13" s="276">
        <v>4317</v>
      </c>
      <c r="Q13" s="276">
        <v>1665</v>
      </c>
      <c r="R13" s="276">
        <v>2783</v>
      </c>
      <c r="S13" s="276">
        <v>1385</v>
      </c>
    </row>
    <row r="14" spans="1:19" s="285" customFormat="1" ht="18" customHeight="1">
      <c r="A14" s="184" t="s">
        <v>395</v>
      </c>
      <c r="Q14" s="282" t="s">
        <v>9</v>
      </c>
      <c r="R14" s="282" t="s">
        <v>12</v>
      </c>
      <c r="S14" s="282" t="s">
        <v>9</v>
      </c>
    </row>
  </sheetData>
  <sheetProtection/>
  <mergeCells count="12">
    <mergeCell ref="P6:Q6"/>
    <mergeCell ref="R6:S6"/>
    <mergeCell ref="A5:A7"/>
    <mergeCell ref="B5:C6"/>
    <mergeCell ref="D5:K5"/>
    <mergeCell ref="L5:S5"/>
    <mergeCell ref="D6:E6"/>
    <mergeCell ref="F6:G6"/>
    <mergeCell ref="H6:I6"/>
    <mergeCell ref="J6:K6"/>
    <mergeCell ref="L6:M6"/>
    <mergeCell ref="N6:O6"/>
  </mergeCells>
  <printOptions/>
  <pageMargins left="0.46" right="0.43" top="0.94" bottom="1" header="0.5" footer="0.5"/>
  <pageSetup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70" zoomScaleNormal="70" zoomScalePageLayoutView="0" workbookViewId="0" topLeftCell="A1">
      <selection activeCell="U22" sqref="B14:U22"/>
    </sheetView>
  </sheetViews>
  <sheetFormatPr defaultColWidth="8.88671875" defaultRowHeight="13.5"/>
  <cols>
    <col min="1" max="1" width="13.4453125" style="18" customWidth="1"/>
    <col min="2" max="8" width="7.3359375" style="18" customWidth="1"/>
    <col min="9" max="21" width="7.77734375" style="18" customWidth="1"/>
    <col min="22" max="22" width="5.77734375" style="18" customWidth="1"/>
    <col min="23" max="16384" width="8.88671875" style="18" customWidth="1"/>
  </cols>
  <sheetData>
    <row r="1" spans="3:18" s="12" customFormat="1" ht="20.25" customHeight="1">
      <c r="C1" s="19" t="s">
        <v>415</v>
      </c>
      <c r="D1" s="19"/>
      <c r="E1" s="19"/>
      <c r="F1" s="19"/>
      <c r="L1" s="16" t="s">
        <v>9</v>
      </c>
      <c r="M1" s="16"/>
      <c r="N1" s="16"/>
      <c r="O1" s="16" t="s">
        <v>12</v>
      </c>
      <c r="P1" s="16" t="s">
        <v>9</v>
      </c>
      <c r="Q1" s="16" t="s">
        <v>9</v>
      </c>
      <c r="R1" s="16" t="s">
        <v>9</v>
      </c>
    </row>
    <row r="2" s="12" customFormat="1" ht="14.25"/>
    <row r="3" s="223" customFormat="1" ht="18.75" customHeight="1">
      <c r="A3" s="223" t="s">
        <v>414</v>
      </c>
    </row>
    <row r="4" spans="1:22" s="184" customFormat="1" ht="19.5" customHeight="1">
      <c r="A4" s="624" t="s">
        <v>413</v>
      </c>
      <c r="B4" s="629" t="s">
        <v>412</v>
      </c>
      <c r="C4" s="614"/>
      <c r="D4" s="614"/>
      <c r="E4" s="614"/>
      <c r="F4" s="614"/>
      <c r="G4" s="614"/>
      <c r="H4" s="614"/>
      <c r="I4" s="625" t="s">
        <v>102</v>
      </c>
      <c r="J4" s="626"/>
      <c r="K4" s="708"/>
      <c r="L4" s="625" t="s">
        <v>103</v>
      </c>
      <c r="M4" s="626"/>
      <c r="N4" s="708"/>
      <c r="O4" s="629" t="s">
        <v>411</v>
      </c>
      <c r="P4" s="614"/>
      <c r="Q4" s="614"/>
      <c r="R4" s="617" t="s">
        <v>410</v>
      </c>
      <c r="S4" s="614" t="s">
        <v>409</v>
      </c>
      <c r="T4" s="614"/>
      <c r="U4" s="623" t="s">
        <v>408</v>
      </c>
      <c r="V4" s="367"/>
    </row>
    <row r="5" spans="1:22" s="184" customFormat="1" ht="15.75" customHeight="1">
      <c r="A5" s="624"/>
      <c r="B5" s="668"/>
      <c r="C5" s="614" t="s">
        <v>104</v>
      </c>
      <c r="D5" s="614" t="s">
        <v>105</v>
      </c>
      <c r="E5" s="614" t="s">
        <v>407</v>
      </c>
      <c r="F5" s="614" t="s">
        <v>106</v>
      </c>
      <c r="G5" s="614" t="s">
        <v>107</v>
      </c>
      <c r="H5" s="617" t="s">
        <v>406</v>
      </c>
      <c r="I5" s="368"/>
      <c r="J5" s="629" t="s">
        <v>203</v>
      </c>
      <c r="K5" s="629" t="s">
        <v>334</v>
      </c>
      <c r="L5" s="368" t="s">
        <v>9</v>
      </c>
      <c r="M5" s="629" t="s">
        <v>203</v>
      </c>
      <c r="N5" s="629" t="s">
        <v>334</v>
      </c>
      <c r="O5" s="668"/>
      <c r="P5" s="614" t="s">
        <v>108</v>
      </c>
      <c r="Q5" s="614" t="s">
        <v>109</v>
      </c>
      <c r="R5" s="617"/>
      <c r="S5" s="614" t="s">
        <v>110</v>
      </c>
      <c r="T5" s="614" t="s">
        <v>111</v>
      </c>
      <c r="U5" s="623"/>
      <c r="V5" s="367"/>
    </row>
    <row r="6" spans="1:22" s="184" customFormat="1" ht="11.25" customHeight="1">
      <c r="A6" s="624"/>
      <c r="B6" s="614"/>
      <c r="C6" s="614"/>
      <c r="D6" s="614"/>
      <c r="E6" s="614"/>
      <c r="F6" s="614"/>
      <c r="G6" s="614"/>
      <c r="H6" s="617"/>
      <c r="I6" s="369"/>
      <c r="J6" s="668"/>
      <c r="K6" s="668"/>
      <c r="L6" s="369"/>
      <c r="M6" s="668"/>
      <c r="N6" s="668"/>
      <c r="O6" s="614"/>
      <c r="P6" s="614"/>
      <c r="Q6" s="614"/>
      <c r="R6" s="617"/>
      <c r="S6" s="614"/>
      <c r="T6" s="614"/>
      <c r="U6" s="623"/>
      <c r="V6" s="367"/>
    </row>
    <row r="7" spans="1:22" s="184" customFormat="1" ht="20.25" customHeight="1">
      <c r="A7" s="93" t="s">
        <v>319</v>
      </c>
      <c r="B7" s="243">
        <v>131</v>
      </c>
      <c r="C7" s="243">
        <v>88</v>
      </c>
      <c r="D7" s="243">
        <v>0</v>
      </c>
      <c r="E7" s="243">
        <v>7</v>
      </c>
      <c r="F7" s="243">
        <v>2</v>
      </c>
      <c r="G7" s="279">
        <v>0</v>
      </c>
      <c r="H7" s="243">
        <v>34</v>
      </c>
      <c r="I7" s="243">
        <v>1593</v>
      </c>
      <c r="J7" s="279" t="s">
        <v>24</v>
      </c>
      <c r="K7" s="279" t="s">
        <v>24</v>
      </c>
      <c r="L7" s="243">
        <v>674</v>
      </c>
      <c r="M7" s="279" t="s">
        <v>24</v>
      </c>
      <c r="N7" s="279" t="s">
        <v>24</v>
      </c>
      <c r="O7" s="243">
        <v>1154</v>
      </c>
      <c r="P7" s="243">
        <v>1072</v>
      </c>
      <c r="Q7" s="243">
        <v>82</v>
      </c>
      <c r="R7" s="243">
        <v>872</v>
      </c>
      <c r="S7" s="243">
        <v>170</v>
      </c>
      <c r="T7" s="243">
        <v>545</v>
      </c>
      <c r="U7" s="243">
        <v>847</v>
      </c>
      <c r="V7" s="243"/>
    </row>
    <row r="8" spans="1:22" s="184" customFormat="1" ht="20.25" customHeight="1">
      <c r="A8" s="93" t="s">
        <v>325</v>
      </c>
      <c r="B8" s="243">
        <v>136</v>
      </c>
      <c r="C8" s="243">
        <v>88</v>
      </c>
      <c r="D8" s="243">
        <v>0</v>
      </c>
      <c r="E8" s="243">
        <v>7</v>
      </c>
      <c r="F8" s="243">
        <v>2</v>
      </c>
      <c r="G8" s="243">
        <v>5</v>
      </c>
      <c r="H8" s="243">
        <v>34</v>
      </c>
      <c r="I8" s="243">
        <v>1487</v>
      </c>
      <c r="J8" s="279" t="s">
        <v>24</v>
      </c>
      <c r="K8" s="279" t="s">
        <v>24</v>
      </c>
      <c r="L8" s="243">
        <v>666</v>
      </c>
      <c r="M8" s="279" t="s">
        <v>24</v>
      </c>
      <c r="N8" s="279" t="s">
        <v>24</v>
      </c>
      <c r="O8" s="243">
        <v>1146</v>
      </c>
      <c r="P8" s="243">
        <v>1068</v>
      </c>
      <c r="Q8" s="243">
        <v>78</v>
      </c>
      <c r="R8" s="243">
        <v>807</v>
      </c>
      <c r="S8" s="243">
        <v>170</v>
      </c>
      <c r="T8" s="243">
        <v>563</v>
      </c>
      <c r="U8" s="243">
        <v>734</v>
      </c>
      <c r="V8" s="243"/>
    </row>
    <row r="9" spans="1:22" s="184" customFormat="1" ht="20.25" customHeight="1">
      <c r="A9" s="93" t="s">
        <v>329</v>
      </c>
      <c r="B9" s="243">
        <v>131</v>
      </c>
      <c r="C9" s="243">
        <v>88</v>
      </c>
      <c r="D9" s="243">
        <v>0</v>
      </c>
      <c r="E9" s="243">
        <v>7</v>
      </c>
      <c r="F9" s="243">
        <v>2</v>
      </c>
      <c r="G9" s="243">
        <v>0</v>
      </c>
      <c r="H9" s="243">
        <v>34</v>
      </c>
      <c r="I9" s="243">
        <v>1464</v>
      </c>
      <c r="J9" s="279" t="s">
        <v>24</v>
      </c>
      <c r="K9" s="279" t="s">
        <v>24</v>
      </c>
      <c r="L9" s="243">
        <v>671</v>
      </c>
      <c r="M9" s="279" t="s">
        <v>24</v>
      </c>
      <c r="N9" s="279" t="s">
        <v>24</v>
      </c>
      <c r="O9" s="243">
        <v>1115</v>
      </c>
      <c r="P9" s="243">
        <v>1051</v>
      </c>
      <c r="Q9" s="243">
        <v>64</v>
      </c>
      <c r="R9" s="243">
        <v>812</v>
      </c>
      <c r="S9" s="243">
        <v>170</v>
      </c>
      <c r="T9" s="243">
        <v>567</v>
      </c>
      <c r="U9" s="243">
        <v>595</v>
      </c>
      <c r="V9" s="243"/>
    </row>
    <row r="10" spans="1:22" s="184" customFormat="1" ht="20.25" customHeight="1">
      <c r="A10" s="93" t="s">
        <v>346</v>
      </c>
      <c r="B10" s="243">
        <v>129</v>
      </c>
      <c r="C10" s="243">
        <v>88</v>
      </c>
      <c r="D10" s="243">
        <v>0</v>
      </c>
      <c r="E10" s="243">
        <v>7</v>
      </c>
      <c r="F10" s="243">
        <v>2</v>
      </c>
      <c r="G10" s="243">
        <v>0</v>
      </c>
      <c r="H10" s="243">
        <v>32</v>
      </c>
      <c r="I10" s="243">
        <v>1471</v>
      </c>
      <c r="J10" s="279" t="s">
        <v>24</v>
      </c>
      <c r="K10" s="279" t="s">
        <v>24</v>
      </c>
      <c r="L10" s="243">
        <v>671</v>
      </c>
      <c r="M10" s="279" t="s">
        <v>24</v>
      </c>
      <c r="N10" s="279" t="s">
        <v>24</v>
      </c>
      <c r="O10" s="370">
        <v>1022</v>
      </c>
      <c r="P10" s="370">
        <v>988</v>
      </c>
      <c r="Q10" s="370">
        <v>34</v>
      </c>
      <c r="R10" s="370">
        <v>792</v>
      </c>
      <c r="S10" s="370">
        <v>173</v>
      </c>
      <c r="T10" s="370">
        <v>566</v>
      </c>
      <c r="U10" s="370">
        <v>673</v>
      </c>
      <c r="V10" s="370"/>
    </row>
    <row r="11" spans="1:22" s="184" customFormat="1" ht="20.25" customHeight="1">
      <c r="A11" s="93" t="s">
        <v>558</v>
      </c>
      <c r="B11" s="243">
        <v>129</v>
      </c>
      <c r="C11" s="243">
        <v>88</v>
      </c>
      <c r="D11" s="243">
        <v>0</v>
      </c>
      <c r="E11" s="243">
        <v>7</v>
      </c>
      <c r="F11" s="243">
        <v>2</v>
      </c>
      <c r="G11" s="243">
        <v>0</v>
      </c>
      <c r="H11" s="243">
        <v>32</v>
      </c>
      <c r="I11" s="243">
        <v>1454</v>
      </c>
      <c r="J11" s="279">
        <v>974</v>
      </c>
      <c r="K11" s="279">
        <v>480</v>
      </c>
      <c r="L11" s="243">
        <v>669</v>
      </c>
      <c r="M11" s="279">
        <v>664</v>
      </c>
      <c r="N11" s="279">
        <v>5</v>
      </c>
      <c r="O11" s="370">
        <v>761</v>
      </c>
      <c r="P11" s="370">
        <v>739</v>
      </c>
      <c r="Q11" s="370">
        <v>22</v>
      </c>
      <c r="R11" s="370">
        <v>705</v>
      </c>
      <c r="S11" s="370">
        <v>176</v>
      </c>
      <c r="T11" s="370">
        <v>566</v>
      </c>
      <c r="U11" s="370">
        <v>545</v>
      </c>
      <c r="V11" s="370"/>
    </row>
    <row r="12" spans="1:22" s="184" customFormat="1" ht="20.25" customHeight="1">
      <c r="A12" s="93" t="s">
        <v>557</v>
      </c>
      <c r="B12" s="243">
        <f>SUM(B14:B22)</f>
        <v>126</v>
      </c>
      <c r="C12" s="243">
        <f aca="true" t="shared" si="0" ref="C12:U12">SUM(C14:C22)</f>
        <v>84</v>
      </c>
      <c r="D12" s="243">
        <f t="shared" si="0"/>
        <v>0</v>
      </c>
      <c r="E12" s="243">
        <f t="shared" si="0"/>
        <v>7</v>
      </c>
      <c r="F12" s="243">
        <f t="shared" si="0"/>
        <v>2</v>
      </c>
      <c r="G12" s="243">
        <f t="shared" si="0"/>
        <v>0</v>
      </c>
      <c r="H12" s="243">
        <f t="shared" si="0"/>
        <v>33</v>
      </c>
      <c r="I12" s="243">
        <f t="shared" si="0"/>
        <v>1432</v>
      </c>
      <c r="J12" s="243">
        <f t="shared" si="0"/>
        <v>969</v>
      </c>
      <c r="K12" s="243">
        <f t="shared" si="0"/>
        <v>463</v>
      </c>
      <c r="L12" s="243">
        <f t="shared" si="0"/>
        <v>568</v>
      </c>
      <c r="M12" s="243">
        <f t="shared" si="0"/>
        <v>563</v>
      </c>
      <c r="N12" s="243">
        <f t="shared" si="0"/>
        <v>5</v>
      </c>
      <c r="O12" s="243">
        <f t="shared" si="0"/>
        <v>546</v>
      </c>
      <c r="P12" s="243">
        <f t="shared" si="0"/>
        <v>530</v>
      </c>
      <c r="Q12" s="243">
        <f t="shared" si="0"/>
        <v>16</v>
      </c>
      <c r="R12" s="243">
        <f t="shared" si="0"/>
        <v>286</v>
      </c>
      <c r="S12" s="243">
        <f t="shared" si="0"/>
        <v>183</v>
      </c>
      <c r="T12" s="243">
        <f t="shared" si="0"/>
        <v>575</v>
      </c>
      <c r="U12" s="243">
        <f t="shared" si="0"/>
        <v>482</v>
      </c>
      <c r="V12" s="243"/>
    </row>
    <row r="13" spans="1:22" s="184" customFormat="1" ht="6.75" customHeight="1">
      <c r="A13" s="287"/>
      <c r="B13" s="371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</row>
    <row r="14" spans="1:22" s="184" customFormat="1" ht="20.25" customHeight="1">
      <c r="A14" s="93" t="s">
        <v>405</v>
      </c>
      <c r="B14" s="243">
        <f>SUM(C14:H14)</f>
        <v>21</v>
      </c>
      <c r="C14" s="243">
        <v>16</v>
      </c>
      <c r="D14" s="243">
        <v>0</v>
      </c>
      <c r="E14" s="243">
        <v>0</v>
      </c>
      <c r="F14" s="243">
        <v>0</v>
      </c>
      <c r="G14" s="243">
        <v>0</v>
      </c>
      <c r="H14" s="243">
        <v>5</v>
      </c>
      <c r="I14" s="372">
        <f>SUM(J14:K14)</f>
        <v>228</v>
      </c>
      <c r="J14" s="243">
        <v>138</v>
      </c>
      <c r="K14" s="243">
        <v>90</v>
      </c>
      <c r="L14" s="372">
        <f>SUM(M14:N14)</f>
        <v>84</v>
      </c>
      <c r="M14" s="243">
        <v>84</v>
      </c>
      <c r="N14" s="243">
        <v>0</v>
      </c>
      <c r="O14" s="372">
        <f>SUM(P14:Q14)</f>
        <v>75</v>
      </c>
      <c r="P14" s="243">
        <v>72</v>
      </c>
      <c r="Q14" s="243">
        <v>3</v>
      </c>
      <c r="R14" s="243">
        <v>108</v>
      </c>
      <c r="S14" s="243">
        <v>33</v>
      </c>
      <c r="T14" s="243">
        <v>74</v>
      </c>
      <c r="U14" s="243">
        <v>76</v>
      </c>
      <c r="V14" s="243"/>
    </row>
    <row r="15" spans="1:22" s="184" customFormat="1" ht="20.25" customHeight="1">
      <c r="A15" s="93" t="s">
        <v>112</v>
      </c>
      <c r="B15" s="243">
        <f aca="true" t="shared" si="1" ref="B15:B22">SUM(C15:H15)</f>
        <v>16</v>
      </c>
      <c r="C15" s="243">
        <v>11</v>
      </c>
      <c r="D15" s="243">
        <v>0</v>
      </c>
      <c r="E15" s="243">
        <v>1</v>
      </c>
      <c r="F15" s="243">
        <v>0</v>
      </c>
      <c r="G15" s="243">
        <v>0</v>
      </c>
      <c r="H15" s="243">
        <v>4</v>
      </c>
      <c r="I15" s="372">
        <f aca="true" t="shared" si="2" ref="I15:I22">SUM(J15:K15)</f>
        <v>180</v>
      </c>
      <c r="J15" s="243">
        <v>124</v>
      </c>
      <c r="K15" s="243">
        <v>56</v>
      </c>
      <c r="L15" s="372">
        <f aca="true" t="shared" si="3" ref="L15:L22">SUM(M15:N15)</f>
        <v>72</v>
      </c>
      <c r="M15" s="243">
        <v>72</v>
      </c>
      <c r="N15" s="243">
        <v>0</v>
      </c>
      <c r="O15" s="372">
        <f aca="true" t="shared" si="4" ref="O15:O21">SUM(P15:Q15)</f>
        <v>68</v>
      </c>
      <c r="P15" s="243">
        <v>63</v>
      </c>
      <c r="Q15" s="243">
        <v>5</v>
      </c>
      <c r="R15" s="243">
        <v>24</v>
      </c>
      <c r="S15" s="243">
        <v>12</v>
      </c>
      <c r="T15" s="243">
        <v>84</v>
      </c>
      <c r="U15" s="243">
        <v>48</v>
      </c>
      <c r="V15" s="243"/>
    </row>
    <row r="16" spans="1:22" s="184" customFormat="1" ht="20.25" customHeight="1">
      <c r="A16" s="93" t="s">
        <v>113</v>
      </c>
      <c r="B16" s="243">
        <f t="shared" si="1"/>
        <v>13</v>
      </c>
      <c r="C16" s="243">
        <v>8</v>
      </c>
      <c r="D16" s="243">
        <v>0</v>
      </c>
      <c r="E16" s="243">
        <v>0</v>
      </c>
      <c r="F16" s="243">
        <v>0</v>
      </c>
      <c r="G16" s="243">
        <v>0</v>
      </c>
      <c r="H16" s="243">
        <v>5</v>
      </c>
      <c r="I16" s="372">
        <f t="shared" si="2"/>
        <v>125</v>
      </c>
      <c r="J16" s="243">
        <v>81</v>
      </c>
      <c r="K16" s="243">
        <v>44</v>
      </c>
      <c r="L16" s="372">
        <f t="shared" si="3"/>
        <v>55</v>
      </c>
      <c r="M16" s="243">
        <v>53</v>
      </c>
      <c r="N16" s="243">
        <v>2</v>
      </c>
      <c r="O16" s="372">
        <f t="shared" si="4"/>
        <v>65</v>
      </c>
      <c r="P16" s="243">
        <v>64</v>
      </c>
      <c r="Q16" s="243">
        <v>1</v>
      </c>
      <c r="R16" s="243">
        <v>10</v>
      </c>
      <c r="S16" s="243">
        <v>13</v>
      </c>
      <c r="T16" s="243">
        <v>49</v>
      </c>
      <c r="U16" s="243">
        <v>47</v>
      </c>
      <c r="V16" s="243"/>
    </row>
    <row r="17" spans="1:22" s="184" customFormat="1" ht="20.25" customHeight="1">
      <c r="A17" s="93" t="s">
        <v>114</v>
      </c>
      <c r="B17" s="243">
        <f t="shared" si="1"/>
        <v>19</v>
      </c>
      <c r="C17" s="243">
        <v>12</v>
      </c>
      <c r="D17" s="243">
        <v>0</v>
      </c>
      <c r="E17" s="243">
        <v>0</v>
      </c>
      <c r="F17" s="243">
        <v>1</v>
      </c>
      <c r="G17" s="243">
        <v>0</v>
      </c>
      <c r="H17" s="243">
        <v>6</v>
      </c>
      <c r="I17" s="372">
        <f t="shared" si="2"/>
        <v>215</v>
      </c>
      <c r="J17" s="243">
        <v>150</v>
      </c>
      <c r="K17" s="243">
        <v>65</v>
      </c>
      <c r="L17" s="372">
        <f t="shared" si="3"/>
        <v>108</v>
      </c>
      <c r="M17" s="243">
        <v>108</v>
      </c>
      <c r="N17" s="243">
        <v>0</v>
      </c>
      <c r="O17" s="372">
        <f t="shared" si="4"/>
        <v>71</v>
      </c>
      <c r="P17" s="243">
        <v>71</v>
      </c>
      <c r="Q17" s="243"/>
      <c r="R17" s="243">
        <v>5</v>
      </c>
      <c r="S17" s="243">
        <v>20</v>
      </c>
      <c r="T17" s="243">
        <v>104</v>
      </c>
      <c r="U17" s="243">
        <v>105</v>
      </c>
      <c r="V17" s="243"/>
    </row>
    <row r="18" spans="1:22" s="184" customFormat="1" ht="20.25" customHeight="1">
      <c r="A18" s="93" t="s">
        <v>115</v>
      </c>
      <c r="B18" s="243">
        <f t="shared" si="1"/>
        <v>28</v>
      </c>
      <c r="C18" s="243">
        <v>19</v>
      </c>
      <c r="D18" s="243">
        <v>0</v>
      </c>
      <c r="E18" s="243">
        <v>2</v>
      </c>
      <c r="F18" s="243">
        <v>0</v>
      </c>
      <c r="G18" s="243">
        <v>0</v>
      </c>
      <c r="H18" s="243">
        <v>7</v>
      </c>
      <c r="I18" s="372">
        <f t="shared" si="2"/>
        <v>301</v>
      </c>
      <c r="J18" s="243">
        <v>201</v>
      </c>
      <c r="K18" s="243">
        <v>100</v>
      </c>
      <c r="L18" s="372">
        <f t="shared" si="3"/>
        <v>133</v>
      </c>
      <c r="M18" s="243">
        <v>133</v>
      </c>
      <c r="N18" s="243">
        <v>0</v>
      </c>
      <c r="O18" s="372">
        <f t="shared" si="4"/>
        <v>146</v>
      </c>
      <c r="P18" s="243">
        <v>145</v>
      </c>
      <c r="Q18" s="243">
        <v>1</v>
      </c>
      <c r="R18" s="243">
        <v>12</v>
      </c>
      <c r="S18" s="243">
        <v>45</v>
      </c>
      <c r="T18" s="243">
        <v>140</v>
      </c>
      <c r="U18" s="243">
        <v>103</v>
      </c>
      <c r="V18" s="243"/>
    </row>
    <row r="19" spans="1:22" s="184" customFormat="1" ht="20.25" customHeight="1">
      <c r="A19" s="287" t="s">
        <v>404</v>
      </c>
      <c r="B19" s="243">
        <f t="shared" si="1"/>
        <v>22</v>
      </c>
      <c r="C19" s="243">
        <v>13</v>
      </c>
      <c r="D19" s="243">
        <v>0</v>
      </c>
      <c r="E19" s="243">
        <v>2</v>
      </c>
      <c r="F19" s="243">
        <v>1</v>
      </c>
      <c r="G19" s="243">
        <v>0</v>
      </c>
      <c r="H19" s="243">
        <v>6</v>
      </c>
      <c r="I19" s="372">
        <f t="shared" si="2"/>
        <v>237</v>
      </c>
      <c r="J19" s="243">
        <v>157</v>
      </c>
      <c r="K19" s="243">
        <v>80</v>
      </c>
      <c r="L19" s="372">
        <f t="shared" si="3"/>
        <v>99</v>
      </c>
      <c r="M19" s="243">
        <v>96</v>
      </c>
      <c r="N19" s="243">
        <v>3</v>
      </c>
      <c r="O19" s="372">
        <f t="shared" si="4"/>
        <v>100</v>
      </c>
      <c r="P19" s="243">
        <v>100</v>
      </c>
      <c r="Q19" s="243">
        <v>0</v>
      </c>
      <c r="R19" s="243">
        <v>124</v>
      </c>
      <c r="S19" s="243">
        <v>27</v>
      </c>
      <c r="T19" s="243">
        <v>102</v>
      </c>
      <c r="U19" s="243">
        <v>99</v>
      </c>
      <c r="V19" s="243"/>
    </row>
    <row r="20" spans="1:22" s="184" customFormat="1" ht="20.25" customHeight="1">
      <c r="A20" s="93" t="s">
        <v>626</v>
      </c>
      <c r="B20" s="243">
        <f t="shared" si="1"/>
        <v>0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90">
        <f>SUM(J20:K20)</f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243">
        <v>0</v>
      </c>
      <c r="Q20" s="243">
        <v>0</v>
      </c>
      <c r="R20" s="243">
        <v>0</v>
      </c>
      <c r="S20" s="243">
        <v>0</v>
      </c>
      <c r="T20" s="243">
        <v>0</v>
      </c>
      <c r="U20" s="243">
        <v>0</v>
      </c>
      <c r="V20" s="243"/>
    </row>
    <row r="21" spans="1:22" s="235" customFormat="1" ht="20.25" customHeight="1">
      <c r="A21" s="93" t="s">
        <v>116</v>
      </c>
      <c r="B21" s="243">
        <f t="shared" si="1"/>
        <v>6</v>
      </c>
      <c r="C21" s="243">
        <v>4</v>
      </c>
      <c r="D21" s="243">
        <v>0</v>
      </c>
      <c r="E21" s="243">
        <v>2</v>
      </c>
      <c r="F21" s="243">
        <v>0</v>
      </c>
      <c r="G21" s="243">
        <v>0</v>
      </c>
      <c r="H21" s="243">
        <v>0</v>
      </c>
      <c r="I21" s="372">
        <f t="shared" si="2"/>
        <v>55</v>
      </c>
      <c r="J21" s="243">
        <v>40</v>
      </c>
      <c r="K21" s="243">
        <v>15</v>
      </c>
      <c r="L21" s="90">
        <f t="shared" si="3"/>
        <v>17</v>
      </c>
      <c r="M21" s="90">
        <v>17</v>
      </c>
      <c r="N21" s="90">
        <v>0</v>
      </c>
      <c r="O21" s="90">
        <f t="shared" si="4"/>
        <v>21</v>
      </c>
      <c r="P21" s="243">
        <v>15</v>
      </c>
      <c r="Q21" s="243">
        <v>6</v>
      </c>
      <c r="R21" s="243">
        <v>3</v>
      </c>
      <c r="S21" s="243">
        <v>7</v>
      </c>
      <c r="T21" s="243">
        <v>22</v>
      </c>
      <c r="U21" s="243">
        <v>4</v>
      </c>
      <c r="V21" s="243"/>
    </row>
    <row r="22" spans="1:22" s="184" customFormat="1" ht="20.25" customHeight="1">
      <c r="A22" s="98" t="s">
        <v>403</v>
      </c>
      <c r="B22" s="373">
        <f t="shared" si="1"/>
        <v>1</v>
      </c>
      <c r="C22" s="244">
        <v>1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374">
        <f t="shared" si="2"/>
        <v>91</v>
      </c>
      <c r="J22" s="244">
        <v>78</v>
      </c>
      <c r="K22" s="244">
        <v>13</v>
      </c>
      <c r="L22" s="86">
        <f t="shared" si="3"/>
        <v>0</v>
      </c>
      <c r="M22" s="86">
        <v>0</v>
      </c>
      <c r="N22" s="86">
        <v>0</v>
      </c>
      <c r="O22" s="86">
        <v>0</v>
      </c>
      <c r="P22" s="244">
        <v>0</v>
      </c>
      <c r="Q22" s="244">
        <v>0</v>
      </c>
      <c r="R22" s="244">
        <v>0</v>
      </c>
      <c r="S22" s="244">
        <v>26</v>
      </c>
      <c r="T22" s="244">
        <v>0</v>
      </c>
      <c r="U22" s="244">
        <v>0</v>
      </c>
      <c r="V22" s="243"/>
    </row>
    <row r="23" spans="1:22" s="223" customFormat="1" ht="14.25" customHeight="1">
      <c r="A23" s="222" t="s">
        <v>402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</row>
    <row r="24" s="318" customFormat="1" ht="15.75" customHeight="1">
      <c r="A24" s="222" t="s">
        <v>401</v>
      </c>
    </row>
    <row r="25" s="318" customFormat="1" ht="18" customHeight="1">
      <c r="A25" s="235" t="s">
        <v>627</v>
      </c>
    </row>
  </sheetData>
  <sheetProtection/>
  <mergeCells count="24">
    <mergeCell ref="A4:A6"/>
    <mergeCell ref="B4:H4"/>
    <mergeCell ref="I4:K4"/>
    <mergeCell ref="L4:N4"/>
    <mergeCell ref="K5:K6"/>
    <mergeCell ref="M5:M6"/>
    <mergeCell ref="N5:N6"/>
    <mergeCell ref="B5:B6"/>
    <mergeCell ref="C5:C6"/>
    <mergeCell ref="D5:D6"/>
    <mergeCell ref="E5:E6"/>
    <mergeCell ref="F5:F6"/>
    <mergeCell ref="G5:G6"/>
    <mergeCell ref="H5:H6"/>
    <mergeCell ref="J5:J6"/>
    <mergeCell ref="T5:T6"/>
    <mergeCell ref="S4:T4"/>
    <mergeCell ref="U4:U6"/>
    <mergeCell ref="O4:Q4"/>
    <mergeCell ref="R4:R6"/>
    <mergeCell ref="O5:O6"/>
    <mergeCell ref="P5:P6"/>
    <mergeCell ref="Q5:Q6"/>
    <mergeCell ref="S5:S6"/>
  </mergeCells>
  <printOptions/>
  <pageMargins left="0.2755905511811024" right="0.35433070866141736" top="1.0236220472440944" bottom="0.984251968503937" header="0.7086614173228347" footer="0.5118110236220472"/>
  <pageSetup fitToHeight="1" fitToWidth="1" horizontalDpi="300" verticalDpi="3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PageLayoutView="0" workbookViewId="0" topLeftCell="A1">
      <selection activeCell="B4" sqref="B4"/>
    </sheetView>
  </sheetViews>
  <sheetFormatPr defaultColWidth="8.88671875" defaultRowHeight="13.5"/>
  <cols>
    <col min="1" max="9" width="15.77734375" style="18" customWidth="1"/>
    <col min="10" max="16384" width="8.88671875" style="18" customWidth="1"/>
  </cols>
  <sheetData>
    <row r="1" spans="2:4" s="12" customFormat="1" ht="17.25">
      <c r="B1" s="31" t="s">
        <v>421</v>
      </c>
      <c r="C1" s="16"/>
      <c r="D1" s="16"/>
    </row>
    <row r="2" spans="2:8" s="12" customFormat="1" ht="14.25">
      <c r="B2" s="16" t="s">
        <v>9</v>
      </c>
      <c r="C2" s="16" t="s">
        <v>9</v>
      </c>
      <c r="D2" s="16" t="s">
        <v>9</v>
      </c>
      <c r="F2" s="16" t="s">
        <v>9</v>
      </c>
      <c r="H2" s="16" t="s">
        <v>9</v>
      </c>
    </row>
    <row r="3" s="12" customFormat="1" ht="14.25"/>
    <row r="4" spans="1:9" s="377" customFormat="1" ht="20.25" customHeight="1">
      <c r="A4" s="376" t="s">
        <v>117</v>
      </c>
      <c r="I4" s="378" t="s">
        <v>9</v>
      </c>
    </row>
    <row r="5" spans="1:9" s="379" customFormat="1" ht="19.5" customHeight="1">
      <c r="A5" s="712" t="s">
        <v>420</v>
      </c>
      <c r="B5" s="709" t="s">
        <v>419</v>
      </c>
      <c r="C5" s="709"/>
      <c r="D5" s="709" t="s">
        <v>418</v>
      </c>
      <c r="E5" s="709"/>
      <c r="F5" s="709" t="s">
        <v>417</v>
      </c>
      <c r="G5" s="709"/>
      <c r="H5" s="709" t="s">
        <v>416</v>
      </c>
      <c r="I5" s="710"/>
    </row>
    <row r="6" spans="1:9" s="379" customFormat="1" ht="19.5" customHeight="1">
      <c r="A6" s="712"/>
      <c r="B6" s="380" t="s">
        <v>118</v>
      </c>
      <c r="C6" s="380" t="s">
        <v>119</v>
      </c>
      <c r="D6" s="380" t="s">
        <v>118</v>
      </c>
      <c r="E6" s="380" t="s">
        <v>119</v>
      </c>
      <c r="F6" s="380" t="s">
        <v>118</v>
      </c>
      <c r="G6" s="380" t="s">
        <v>119</v>
      </c>
      <c r="H6" s="380" t="s">
        <v>118</v>
      </c>
      <c r="I6" s="381" t="s">
        <v>119</v>
      </c>
    </row>
    <row r="7" spans="1:9" s="379" customFormat="1" ht="20.25" customHeight="1">
      <c r="A7" s="382" t="s">
        <v>319</v>
      </c>
      <c r="B7" s="243">
        <v>59529733</v>
      </c>
      <c r="C7" s="243">
        <v>8672081</v>
      </c>
      <c r="D7" s="243">
        <v>22413738</v>
      </c>
      <c r="E7" s="243">
        <v>238807</v>
      </c>
      <c r="F7" s="243">
        <v>22894801</v>
      </c>
      <c r="G7" s="243">
        <v>76839</v>
      </c>
      <c r="H7" s="243">
        <v>14221194</v>
      </c>
      <c r="I7" s="243">
        <v>8356435</v>
      </c>
    </row>
    <row r="8" spans="1:9" s="379" customFormat="1" ht="20.25" customHeight="1">
      <c r="A8" s="382" t="s">
        <v>325</v>
      </c>
      <c r="B8" s="243">
        <v>61596820</v>
      </c>
      <c r="C8" s="243">
        <v>9700221</v>
      </c>
      <c r="D8" s="243">
        <v>23212459</v>
      </c>
      <c r="E8" s="243">
        <v>581770</v>
      </c>
      <c r="F8" s="243">
        <v>22934705</v>
      </c>
      <c r="G8" s="243">
        <v>131044</v>
      </c>
      <c r="H8" s="243">
        <v>15449656</v>
      </c>
      <c r="I8" s="243">
        <v>8987407</v>
      </c>
    </row>
    <row r="9" spans="1:9" s="379" customFormat="1" ht="20.25" customHeight="1">
      <c r="A9" s="382" t="s">
        <v>329</v>
      </c>
      <c r="B9" s="243">
        <v>62861900</v>
      </c>
      <c r="C9" s="243">
        <v>12595572</v>
      </c>
      <c r="D9" s="243">
        <v>21831230</v>
      </c>
      <c r="E9" s="243">
        <v>913621</v>
      </c>
      <c r="F9" s="243">
        <v>22879760</v>
      </c>
      <c r="G9" s="243">
        <v>430550</v>
      </c>
      <c r="H9" s="243">
        <v>18150910</v>
      </c>
      <c r="I9" s="243">
        <v>11251401</v>
      </c>
    </row>
    <row r="10" spans="1:9" s="379" customFormat="1" ht="20.25" customHeight="1">
      <c r="A10" s="382" t="s">
        <v>346</v>
      </c>
      <c r="B10" s="243">
        <v>67003672.169999994</v>
      </c>
      <c r="C10" s="243">
        <v>14178122.11</v>
      </c>
      <c r="D10" s="243">
        <v>23968410.58</v>
      </c>
      <c r="E10" s="243">
        <v>1171955.69</v>
      </c>
      <c r="F10" s="243">
        <v>22940312.400000006</v>
      </c>
      <c r="G10" s="243">
        <v>950273.1699999999</v>
      </c>
      <c r="H10" s="243">
        <v>20094949.189999998</v>
      </c>
      <c r="I10" s="243">
        <v>12055893.25</v>
      </c>
    </row>
    <row r="11" spans="1:9" s="379" customFormat="1" ht="20.25" customHeight="1">
      <c r="A11" s="382" t="s">
        <v>558</v>
      </c>
      <c r="B11" s="243">
        <v>68561982.86999999</v>
      </c>
      <c r="C11" s="243">
        <v>12974174.76</v>
      </c>
      <c r="D11" s="243">
        <v>20803190.21</v>
      </c>
      <c r="E11" s="243">
        <v>1145985.48</v>
      </c>
      <c r="F11" s="243">
        <v>23054207.88</v>
      </c>
      <c r="G11" s="243">
        <v>1079273.9600000002</v>
      </c>
      <c r="H11" s="243">
        <v>24704584.78</v>
      </c>
      <c r="I11" s="243">
        <v>10748915.320000002</v>
      </c>
    </row>
    <row r="12" spans="1:9" s="379" customFormat="1" ht="20.25" customHeight="1">
      <c r="A12" s="382" t="s">
        <v>557</v>
      </c>
      <c r="B12" s="243">
        <f>SUM(B14:B22)</f>
        <v>68410307</v>
      </c>
      <c r="C12" s="243">
        <f>SUM(C14:C22)</f>
        <v>13299487</v>
      </c>
      <c r="D12" s="243">
        <f aca="true" t="shared" si="0" ref="D12:I12">SUM(D14:D22)</f>
        <v>22323954</v>
      </c>
      <c r="E12" s="243">
        <f t="shared" si="0"/>
        <v>2104882</v>
      </c>
      <c r="F12" s="243">
        <f t="shared" si="0"/>
        <v>21081636</v>
      </c>
      <c r="G12" s="243">
        <f t="shared" si="0"/>
        <v>934731</v>
      </c>
      <c r="H12" s="243">
        <f t="shared" si="0"/>
        <v>25004717</v>
      </c>
      <c r="I12" s="243">
        <f t="shared" si="0"/>
        <v>10259874</v>
      </c>
    </row>
    <row r="13" spans="1:9" s="379" customFormat="1" ht="12" customHeight="1">
      <c r="A13" s="383" t="s">
        <v>9</v>
      </c>
      <c r="B13" s="243"/>
      <c r="C13" s="243"/>
      <c r="D13" s="243"/>
      <c r="E13" s="243"/>
      <c r="F13" s="243"/>
      <c r="G13" s="243"/>
      <c r="H13" s="243"/>
      <c r="I13" s="243"/>
    </row>
    <row r="14" spans="1:9" s="379" customFormat="1" ht="20.25" customHeight="1">
      <c r="A14" s="93" t="s">
        <v>405</v>
      </c>
      <c r="B14" s="384">
        <f>SUM(D14+F14+H14)</f>
        <v>11021071</v>
      </c>
      <c r="C14" s="243">
        <f>SUM(E14+G14+I14)</f>
        <v>2430851</v>
      </c>
      <c r="D14" s="243">
        <v>3479337</v>
      </c>
      <c r="E14" s="243">
        <v>597707</v>
      </c>
      <c r="F14" s="243">
        <v>2845237</v>
      </c>
      <c r="G14" s="243">
        <v>123930</v>
      </c>
      <c r="H14" s="243">
        <v>4696497</v>
      </c>
      <c r="I14" s="243">
        <v>1709214</v>
      </c>
    </row>
    <row r="15" spans="1:9" s="379" customFormat="1" ht="20.25" customHeight="1">
      <c r="A15" s="93" t="s">
        <v>112</v>
      </c>
      <c r="B15" s="384">
        <f aca="true" t="shared" si="1" ref="B15:C22">SUM(D15+F15+H15)</f>
        <v>7266864</v>
      </c>
      <c r="C15" s="243">
        <f t="shared" si="1"/>
        <v>1601080</v>
      </c>
      <c r="D15" s="243">
        <v>2398873</v>
      </c>
      <c r="E15" s="243">
        <v>406692</v>
      </c>
      <c r="F15" s="243">
        <v>2136687</v>
      </c>
      <c r="G15" s="243">
        <v>103709</v>
      </c>
      <c r="H15" s="243">
        <v>2731304</v>
      </c>
      <c r="I15" s="243">
        <v>1090679</v>
      </c>
    </row>
    <row r="16" spans="1:9" s="379" customFormat="1" ht="20.25" customHeight="1">
      <c r="A16" s="93" t="s">
        <v>113</v>
      </c>
      <c r="B16" s="384">
        <f t="shared" si="1"/>
        <v>5164531</v>
      </c>
      <c r="C16" s="243">
        <f t="shared" si="1"/>
        <v>1068572</v>
      </c>
      <c r="D16" s="243">
        <v>1397740</v>
      </c>
      <c r="E16" s="243">
        <v>109969</v>
      </c>
      <c r="F16" s="243">
        <v>1065390</v>
      </c>
      <c r="G16" s="243">
        <v>132523</v>
      </c>
      <c r="H16" s="243">
        <v>2701401</v>
      </c>
      <c r="I16" s="243">
        <v>826080</v>
      </c>
    </row>
    <row r="17" spans="1:9" s="379" customFormat="1" ht="20.25" customHeight="1">
      <c r="A17" s="93" t="s">
        <v>114</v>
      </c>
      <c r="B17" s="384">
        <f t="shared" si="1"/>
        <v>8723328</v>
      </c>
      <c r="C17" s="243">
        <f t="shared" si="1"/>
        <v>2927332</v>
      </c>
      <c r="D17" s="243">
        <v>2468979</v>
      </c>
      <c r="E17" s="243">
        <v>699929</v>
      </c>
      <c r="F17" s="243">
        <v>2316178</v>
      </c>
      <c r="G17" s="243">
        <v>194795</v>
      </c>
      <c r="H17" s="243">
        <v>3938171</v>
      </c>
      <c r="I17" s="243">
        <v>2032608</v>
      </c>
    </row>
    <row r="18" spans="1:9" s="379" customFormat="1" ht="20.25" customHeight="1">
      <c r="A18" s="93" t="s">
        <v>115</v>
      </c>
      <c r="B18" s="384">
        <f t="shared" si="1"/>
        <v>12963583</v>
      </c>
      <c r="C18" s="243">
        <f t="shared" si="1"/>
        <v>3121816</v>
      </c>
      <c r="D18" s="243">
        <v>3175727</v>
      </c>
      <c r="E18" s="243">
        <v>180964</v>
      </c>
      <c r="F18" s="243">
        <v>4823828</v>
      </c>
      <c r="G18" s="243">
        <v>190032</v>
      </c>
      <c r="H18" s="243">
        <v>4964028</v>
      </c>
      <c r="I18" s="243">
        <v>2750820</v>
      </c>
    </row>
    <row r="19" spans="1:9" s="379" customFormat="1" ht="20.25" customHeight="1">
      <c r="A19" s="93" t="s">
        <v>404</v>
      </c>
      <c r="B19" s="384">
        <f t="shared" si="1"/>
        <v>15252833</v>
      </c>
      <c r="C19" s="243">
        <f t="shared" si="1"/>
        <v>1717837</v>
      </c>
      <c r="D19" s="243">
        <v>2899103</v>
      </c>
      <c r="E19" s="243">
        <v>97138</v>
      </c>
      <c r="F19" s="243">
        <v>6939072</v>
      </c>
      <c r="G19" s="243">
        <v>180036</v>
      </c>
      <c r="H19" s="243">
        <v>5414658</v>
      </c>
      <c r="I19" s="243">
        <v>1440663</v>
      </c>
    </row>
    <row r="20" spans="1:9" s="379" customFormat="1" ht="20.25" customHeight="1">
      <c r="A20" s="93" t="s">
        <v>628</v>
      </c>
      <c r="B20" s="384">
        <f t="shared" si="1"/>
        <v>0</v>
      </c>
      <c r="C20" s="243">
        <f t="shared" si="1"/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3">
        <v>0</v>
      </c>
    </row>
    <row r="21" spans="1:9" s="243" customFormat="1" ht="20.25" customHeight="1">
      <c r="A21" s="93" t="s">
        <v>116</v>
      </c>
      <c r="B21" s="384">
        <f t="shared" si="1"/>
        <v>1452054</v>
      </c>
      <c r="C21" s="243">
        <f t="shared" si="1"/>
        <v>426782</v>
      </c>
      <c r="D21" s="243">
        <v>476895</v>
      </c>
      <c r="E21" s="243">
        <v>10972</v>
      </c>
      <c r="F21" s="243">
        <v>528208</v>
      </c>
      <c r="G21" s="243">
        <v>9706</v>
      </c>
      <c r="H21" s="243">
        <v>446951</v>
      </c>
      <c r="I21" s="243">
        <v>406104</v>
      </c>
    </row>
    <row r="22" spans="1:9" s="379" customFormat="1" ht="20.25" customHeight="1">
      <c r="A22" s="98" t="s">
        <v>403</v>
      </c>
      <c r="B22" s="373">
        <f t="shared" si="1"/>
        <v>6566043</v>
      </c>
      <c r="C22" s="244">
        <f t="shared" si="1"/>
        <v>5217</v>
      </c>
      <c r="D22" s="244">
        <v>6027300</v>
      </c>
      <c r="E22" s="244">
        <v>1511</v>
      </c>
      <c r="F22" s="244">
        <v>427036</v>
      </c>
      <c r="G22" s="244">
        <v>0</v>
      </c>
      <c r="H22" s="244">
        <v>111707</v>
      </c>
      <c r="I22" s="244">
        <v>3706</v>
      </c>
    </row>
    <row r="23" s="379" customFormat="1" ht="16.5" customHeight="1">
      <c r="A23" s="99" t="s">
        <v>402</v>
      </c>
    </row>
    <row r="24" spans="1:6" s="224" customFormat="1" ht="15" customHeight="1">
      <c r="A24" s="711" t="s">
        <v>629</v>
      </c>
      <c r="B24" s="711"/>
      <c r="C24" s="711"/>
      <c r="D24" s="711"/>
      <c r="E24" s="711"/>
      <c r="F24" s="711"/>
    </row>
  </sheetData>
  <sheetProtection/>
  <mergeCells count="6">
    <mergeCell ref="H5:I5"/>
    <mergeCell ref="A24:F24"/>
    <mergeCell ref="A5:A6"/>
    <mergeCell ref="B5:C5"/>
    <mergeCell ref="D5:E5"/>
    <mergeCell ref="F5:G5"/>
  </mergeCells>
  <printOptions/>
  <pageMargins left="0.75" right="0.41" top="1.2" bottom="0.76" header="0.79" footer="0.5"/>
  <pageSetup horizontalDpi="300" verticalDpi="3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11.5546875" style="126" customWidth="1"/>
    <col min="2" max="8" width="16.5546875" style="126" customWidth="1"/>
    <col min="9" max="16384" width="8.88671875" style="126" customWidth="1"/>
  </cols>
  <sheetData>
    <row r="1" spans="3:8" s="127" customFormat="1" ht="18" customHeight="1">
      <c r="C1" s="713" t="s">
        <v>423</v>
      </c>
      <c r="D1" s="713"/>
      <c r="E1" s="129" t="s">
        <v>9</v>
      </c>
      <c r="F1" s="129" t="s">
        <v>9</v>
      </c>
      <c r="G1" s="128"/>
      <c r="H1" s="128"/>
    </row>
    <row r="2" spans="1:8" s="127" customFormat="1" ht="18" customHeight="1">
      <c r="A2" s="128"/>
      <c r="B2" s="128"/>
      <c r="E2" s="129" t="s">
        <v>9</v>
      </c>
      <c r="F2" s="128"/>
      <c r="G2" s="128"/>
      <c r="H2" s="128"/>
    </row>
    <row r="3" spans="1:8" s="223" customFormat="1" ht="18" customHeight="1">
      <c r="A3" s="221" t="s">
        <v>205</v>
      </c>
      <c r="B3" s="221"/>
      <c r="C3" s="222" t="s">
        <v>9</v>
      </c>
      <c r="D3" s="222" t="s">
        <v>9</v>
      </c>
      <c r="E3" s="221"/>
      <c r="F3" s="221"/>
      <c r="G3" s="221"/>
      <c r="H3" s="221"/>
    </row>
    <row r="4" spans="1:8" s="223" customFormat="1" ht="18.75" customHeight="1">
      <c r="A4" s="669" t="s">
        <v>281</v>
      </c>
      <c r="B4" s="629" t="s">
        <v>122</v>
      </c>
      <c r="C4" s="625" t="s">
        <v>123</v>
      </c>
      <c r="D4" s="708"/>
      <c r="E4" s="175" t="s">
        <v>124</v>
      </c>
      <c r="F4" s="175" t="s">
        <v>125</v>
      </c>
      <c r="G4" s="175" t="s">
        <v>126</v>
      </c>
      <c r="H4" s="174" t="s">
        <v>127</v>
      </c>
    </row>
    <row r="5" spans="1:8" s="223" customFormat="1" ht="21" customHeight="1">
      <c r="A5" s="714"/>
      <c r="B5" s="668"/>
      <c r="C5" s="227"/>
      <c r="D5" s="175" t="s">
        <v>206</v>
      </c>
      <c r="E5" s="227" t="s">
        <v>129</v>
      </c>
      <c r="F5" s="227" t="s">
        <v>129</v>
      </c>
      <c r="G5" s="227" t="s">
        <v>130</v>
      </c>
      <c r="H5" s="385" t="s">
        <v>422</v>
      </c>
    </row>
    <row r="6" spans="1:8" s="223" customFormat="1" ht="21.75" customHeight="1">
      <c r="A6" s="228" t="s">
        <v>319</v>
      </c>
      <c r="B6" s="231">
        <v>2509187</v>
      </c>
      <c r="C6" s="231">
        <v>2503590</v>
      </c>
      <c r="D6" s="386">
        <v>99.77693970198315</v>
      </c>
      <c r="E6" s="231">
        <v>1640000</v>
      </c>
      <c r="F6" s="231">
        <v>923752</v>
      </c>
      <c r="G6" s="231">
        <v>368</v>
      </c>
      <c r="H6" s="231">
        <v>694073</v>
      </c>
    </row>
    <row r="7" spans="1:8" s="223" customFormat="1" ht="21.75" customHeight="1">
      <c r="A7" s="93" t="s">
        <v>325</v>
      </c>
      <c r="B7" s="87">
        <v>2532077</v>
      </c>
      <c r="C7" s="87">
        <v>2527320</v>
      </c>
      <c r="D7" s="56">
        <v>99.81213051577815</v>
      </c>
      <c r="E7" s="87">
        <v>1640000</v>
      </c>
      <c r="F7" s="87">
        <v>921412</v>
      </c>
      <c r="G7" s="87">
        <v>364</v>
      </c>
      <c r="H7" s="87">
        <v>703618</v>
      </c>
    </row>
    <row r="8" spans="1:8" s="223" customFormat="1" ht="21.75" customHeight="1">
      <c r="A8" s="93" t="s">
        <v>329</v>
      </c>
      <c r="B8" s="87">
        <v>2529285</v>
      </c>
      <c r="C8" s="87">
        <v>2525297</v>
      </c>
      <c r="D8" s="56">
        <v>99.84232698173594</v>
      </c>
      <c r="E8" s="87">
        <v>1640000</v>
      </c>
      <c r="F8" s="87">
        <v>908683</v>
      </c>
      <c r="G8" s="87">
        <v>360</v>
      </c>
      <c r="H8" s="87">
        <v>723655</v>
      </c>
    </row>
    <row r="9" spans="1:8" s="223" customFormat="1" ht="21.75" customHeight="1">
      <c r="A9" s="93" t="s">
        <v>346</v>
      </c>
      <c r="B9" s="87">
        <v>2527566</v>
      </c>
      <c r="C9" s="87">
        <v>2524026</v>
      </c>
      <c r="D9" s="387">
        <v>99.85994431005956</v>
      </c>
      <c r="E9" s="87">
        <v>1640000</v>
      </c>
      <c r="F9" s="87">
        <v>892710</v>
      </c>
      <c r="G9" s="87">
        <v>299</v>
      </c>
      <c r="H9" s="87">
        <v>761432</v>
      </c>
    </row>
    <row r="10" spans="1:8" s="223" customFormat="1" ht="21.75" customHeight="1">
      <c r="A10" s="93" t="s">
        <v>558</v>
      </c>
      <c r="B10" s="87">
        <v>2524890</v>
      </c>
      <c r="C10" s="87">
        <v>2522020</v>
      </c>
      <c r="D10" s="387">
        <v>99.88633168177623</v>
      </c>
      <c r="E10" s="87">
        <v>1640000</v>
      </c>
      <c r="F10" s="87">
        <v>908963</v>
      </c>
      <c r="G10" s="87">
        <v>304</v>
      </c>
      <c r="H10" s="87">
        <v>767090</v>
      </c>
    </row>
    <row r="11" spans="1:8" s="223" customFormat="1" ht="21.75" customHeight="1">
      <c r="A11" s="93" t="s">
        <v>557</v>
      </c>
      <c r="B11" s="388">
        <f>SUM(B13:B19)</f>
        <v>2518467</v>
      </c>
      <c r="C11" s="388">
        <f>SUM(C13:C19)</f>
        <v>2515798</v>
      </c>
      <c r="D11" s="389">
        <f>C11/B11*100</f>
        <v>99.89402283214352</v>
      </c>
      <c r="E11" s="87">
        <v>1640000</v>
      </c>
      <c r="F11" s="388">
        <v>897906</v>
      </c>
      <c r="G11" s="388">
        <v>301</v>
      </c>
      <c r="H11" s="87">
        <f>SUM(H13:H19)</f>
        <v>766960</v>
      </c>
    </row>
    <row r="12" spans="1:8" s="223" customFormat="1" ht="11.25" customHeight="1">
      <c r="A12" s="280" t="s">
        <v>9</v>
      </c>
      <c r="B12" s="388"/>
      <c r="C12" s="388"/>
      <c r="D12" s="389"/>
      <c r="E12" s="390"/>
      <c r="F12" s="388"/>
      <c r="G12" s="388"/>
      <c r="H12" s="87"/>
    </row>
    <row r="13" spans="1:8" s="223" customFormat="1" ht="21" customHeight="1">
      <c r="A13" s="93" t="s">
        <v>131</v>
      </c>
      <c r="B13" s="388">
        <v>244093</v>
      </c>
      <c r="C13" s="388">
        <v>244093</v>
      </c>
      <c r="D13" s="389">
        <f aca="true" t="shared" si="0" ref="D13:D19">C13/B13*100</f>
        <v>100</v>
      </c>
      <c r="E13" s="57" t="s">
        <v>324</v>
      </c>
      <c r="F13" s="57" t="s">
        <v>324</v>
      </c>
      <c r="G13" s="57" t="s">
        <v>324</v>
      </c>
      <c r="H13" s="87">
        <v>80641</v>
      </c>
    </row>
    <row r="14" spans="1:8" s="223" customFormat="1" ht="21" customHeight="1">
      <c r="A14" s="93" t="s">
        <v>132</v>
      </c>
      <c r="B14" s="388">
        <v>349619</v>
      </c>
      <c r="C14" s="388">
        <v>347122</v>
      </c>
      <c r="D14" s="389">
        <f t="shared" si="0"/>
        <v>99.28579396428684</v>
      </c>
      <c r="E14" s="57" t="s">
        <v>324</v>
      </c>
      <c r="F14" s="57" t="s">
        <v>324</v>
      </c>
      <c r="G14" s="57" t="s">
        <v>324</v>
      </c>
      <c r="H14" s="87">
        <v>123875</v>
      </c>
    </row>
    <row r="15" spans="1:8" s="223" customFormat="1" ht="21" customHeight="1">
      <c r="A15" s="93" t="s">
        <v>630</v>
      </c>
      <c r="B15" s="388">
        <v>213136</v>
      </c>
      <c r="C15" s="388">
        <v>213136</v>
      </c>
      <c r="D15" s="389">
        <f t="shared" si="0"/>
        <v>100</v>
      </c>
      <c r="E15" s="57" t="s">
        <v>631</v>
      </c>
      <c r="F15" s="57" t="s">
        <v>631</v>
      </c>
      <c r="G15" s="57" t="s">
        <v>631</v>
      </c>
      <c r="H15" s="87">
        <v>71697</v>
      </c>
    </row>
    <row r="16" spans="1:8" s="223" customFormat="1" ht="21" customHeight="1">
      <c r="A16" s="93" t="s">
        <v>632</v>
      </c>
      <c r="B16" s="388">
        <v>449157</v>
      </c>
      <c r="C16" s="388">
        <v>449083</v>
      </c>
      <c r="D16" s="389">
        <f t="shared" si="0"/>
        <v>99.98352469181155</v>
      </c>
      <c r="E16" s="57" t="s">
        <v>631</v>
      </c>
      <c r="F16" s="57" t="s">
        <v>631</v>
      </c>
      <c r="G16" s="57" t="s">
        <v>631</v>
      </c>
      <c r="H16" s="87">
        <v>126899</v>
      </c>
    </row>
    <row r="17" spans="1:8" s="223" customFormat="1" ht="21" customHeight="1">
      <c r="A17" s="93" t="s">
        <v>633</v>
      </c>
      <c r="B17" s="388">
        <v>457976</v>
      </c>
      <c r="C17" s="388">
        <v>457921</v>
      </c>
      <c r="D17" s="389">
        <f t="shared" si="0"/>
        <v>99.98799063706394</v>
      </c>
      <c r="E17" s="57" t="s">
        <v>631</v>
      </c>
      <c r="F17" s="57" t="s">
        <v>631</v>
      </c>
      <c r="G17" s="57" t="s">
        <v>631</v>
      </c>
      <c r="H17" s="87">
        <v>125297</v>
      </c>
    </row>
    <row r="18" spans="1:8" s="223" customFormat="1" ht="21" customHeight="1">
      <c r="A18" s="93" t="s">
        <v>634</v>
      </c>
      <c r="B18" s="388">
        <v>615140</v>
      </c>
      <c r="C18" s="388">
        <v>615140</v>
      </c>
      <c r="D18" s="389">
        <f t="shared" si="0"/>
        <v>100</v>
      </c>
      <c r="E18" s="57" t="s">
        <v>631</v>
      </c>
      <c r="F18" s="57" t="s">
        <v>631</v>
      </c>
      <c r="G18" s="57" t="s">
        <v>631</v>
      </c>
      <c r="H18" s="87">
        <v>201444</v>
      </c>
    </row>
    <row r="19" spans="1:8" s="223" customFormat="1" ht="21" customHeight="1">
      <c r="A19" s="98" t="s">
        <v>635</v>
      </c>
      <c r="B19" s="391">
        <v>189346</v>
      </c>
      <c r="C19" s="391">
        <v>189303</v>
      </c>
      <c r="D19" s="392">
        <f t="shared" si="0"/>
        <v>99.97729025170852</v>
      </c>
      <c r="E19" s="58" t="s">
        <v>631</v>
      </c>
      <c r="F19" s="58" t="s">
        <v>631</v>
      </c>
      <c r="G19" s="58" t="s">
        <v>631</v>
      </c>
      <c r="H19" s="91">
        <v>37107</v>
      </c>
    </row>
    <row r="20" spans="1:8" s="223" customFormat="1" ht="15" customHeight="1">
      <c r="A20" s="222" t="s">
        <v>317</v>
      </c>
      <c r="B20" s="221"/>
      <c r="C20" s="221"/>
      <c r="D20" s="221"/>
      <c r="E20" s="221"/>
      <c r="F20" s="222"/>
      <c r="G20" s="222"/>
      <c r="H20" s="221"/>
    </row>
    <row r="21" s="127" customFormat="1" ht="14.25"/>
    <row r="22" s="127" customFormat="1" ht="14.25"/>
    <row r="23" s="127" customFormat="1" ht="14.25"/>
    <row r="24" s="127" customFormat="1" ht="14.25"/>
    <row r="25" s="127" customFormat="1" ht="14.25"/>
    <row r="26" s="127" customFormat="1" ht="14.25"/>
    <row r="27" s="127" customFormat="1" ht="14.25"/>
    <row r="28" s="127" customFormat="1" ht="14.25"/>
    <row r="29" s="127" customFormat="1" ht="14.25"/>
    <row r="30" s="127" customFormat="1" ht="14.25"/>
    <row r="31" s="127" customFormat="1" ht="14.25"/>
    <row r="32" s="127" customFormat="1" ht="14.25"/>
    <row r="33" s="127" customFormat="1" ht="14.25"/>
    <row r="34" s="127" customFormat="1" ht="14.25"/>
    <row r="35" s="127" customFormat="1" ht="14.25"/>
    <row r="36" s="127" customFormat="1" ht="14.25"/>
    <row r="37" s="127" customFormat="1" ht="14.25"/>
    <row r="38" s="127" customFormat="1" ht="14.25"/>
    <row r="39" s="127" customFormat="1" ht="14.25"/>
    <row r="40" s="127" customFormat="1" ht="14.25"/>
    <row r="41" s="127" customFormat="1" ht="14.25"/>
    <row r="42" s="127" customFormat="1" ht="14.25"/>
    <row r="43" s="127" customFormat="1" ht="14.25"/>
    <row r="44" s="127" customFormat="1" ht="14.25"/>
    <row r="45" s="127" customFormat="1" ht="14.25"/>
    <row r="46" s="127" customFormat="1" ht="14.25"/>
    <row r="47" s="127" customFormat="1" ht="14.25"/>
    <row r="48" s="127" customFormat="1" ht="14.25"/>
    <row r="49" s="127" customFormat="1" ht="14.25"/>
    <row r="50" s="127" customFormat="1" ht="14.25"/>
    <row r="51" s="127" customFormat="1" ht="14.25"/>
    <row r="52" s="127" customFormat="1" ht="14.25"/>
    <row r="53" s="127" customFormat="1" ht="14.25"/>
    <row r="54" s="127" customFormat="1" ht="14.25"/>
    <row r="55" s="127" customFormat="1" ht="14.25"/>
    <row r="56" s="127" customFormat="1" ht="14.25"/>
    <row r="57" s="127" customFormat="1" ht="14.25"/>
    <row r="58" s="127" customFormat="1" ht="14.25"/>
    <row r="59" s="127" customFormat="1" ht="14.25"/>
    <row r="60" s="127" customFormat="1" ht="14.25"/>
    <row r="61" s="127" customFormat="1" ht="14.25"/>
    <row r="62" s="127" customFormat="1" ht="14.25"/>
    <row r="63" s="127" customFormat="1" ht="14.25"/>
    <row r="64" s="127" customFormat="1" ht="14.25"/>
    <row r="65" s="127" customFormat="1" ht="14.25"/>
    <row r="66" s="127" customFormat="1" ht="14.25"/>
    <row r="67" s="127" customFormat="1" ht="14.25"/>
    <row r="68" s="127" customFormat="1" ht="14.25"/>
    <row r="69" s="127" customFormat="1" ht="14.25"/>
    <row r="70" s="127" customFormat="1" ht="14.25"/>
    <row r="71" s="127" customFormat="1" ht="14.25"/>
    <row r="72" s="127" customFormat="1" ht="14.25"/>
    <row r="73" s="127" customFormat="1" ht="14.25"/>
    <row r="74" s="127" customFormat="1" ht="14.25"/>
    <row r="75" s="127" customFormat="1" ht="14.25"/>
    <row r="76" s="127" customFormat="1" ht="14.25"/>
    <row r="77" s="127" customFormat="1" ht="14.25"/>
    <row r="78" s="127" customFormat="1" ht="14.25"/>
    <row r="79" s="127" customFormat="1" ht="14.25"/>
    <row r="80" s="127" customFormat="1" ht="14.25"/>
    <row r="81" s="127" customFormat="1" ht="14.25"/>
    <row r="82" s="127" customFormat="1" ht="14.25"/>
    <row r="83" s="127" customFormat="1" ht="14.25"/>
    <row r="84" s="127" customFormat="1" ht="14.25"/>
    <row r="85" s="127" customFormat="1" ht="14.25"/>
    <row r="86" s="127" customFormat="1" ht="14.25"/>
    <row r="87" s="127" customFormat="1" ht="14.25"/>
    <row r="88" s="127" customFormat="1" ht="14.25"/>
    <row r="89" s="127" customFormat="1" ht="14.25"/>
    <row r="90" s="127" customFormat="1" ht="14.25"/>
    <row r="91" s="127" customFormat="1" ht="14.25"/>
    <row r="92" s="127" customFormat="1" ht="14.25"/>
    <row r="93" s="127" customFormat="1" ht="14.25"/>
    <row r="94" s="127" customFormat="1" ht="14.25"/>
    <row r="95" s="127" customFormat="1" ht="14.25"/>
    <row r="96" s="127" customFormat="1" ht="14.25"/>
    <row r="97" s="127" customFormat="1" ht="14.25"/>
    <row r="98" s="127" customFormat="1" ht="14.25"/>
    <row r="99" s="127" customFormat="1" ht="14.25"/>
    <row r="100" s="127" customFormat="1" ht="14.25"/>
    <row r="101" s="127" customFormat="1" ht="14.25"/>
    <row r="102" s="127" customFormat="1" ht="14.25"/>
    <row r="103" s="127" customFormat="1" ht="14.25"/>
    <row r="104" s="127" customFormat="1" ht="14.25"/>
    <row r="105" s="127" customFormat="1" ht="14.25"/>
    <row r="106" s="127" customFormat="1" ht="14.25"/>
    <row r="107" s="127" customFormat="1" ht="14.25"/>
    <row r="108" s="127" customFormat="1" ht="14.25"/>
    <row r="109" s="127" customFormat="1" ht="14.25"/>
    <row r="110" s="127" customFormat="1" ht="14.25"/>
    <row r="111" s="127" customFormat="1" ht="14.25"/>
    <row r="112" s="127" customFormat="1" ht="14.25"/>
    <row r="113" s="127" customFormat="1" ht="14.25"/>
    <row r="114" s="127" customFormat="1" ht="14.25"/>
    <row r="115" s="127" customFormat="1" ht="14.25"/>
    <row r="116" s="127" customFormat="1" ht="14.25"/>
    <row r="117" s="127" customFormat="1" ht="14.25"/>
    <row r="118" s="127" customFormat="1" ht="14.25"/>
    <row r="119" s="127" customFormat="1" ht="14.25"/>
    <row r="120" s="127" customFormat="1" ht="14.25"/>
  </sheetData>
  <sheetProtection/>
  <mergeCells count="4">
    <mergeCell ref="C1:D1"/>
    <mergeCell ref="A4:A5"/>
    <mergeCell ref="B4:B5"/>
    <mergeCell ref="C4:D4"/>
  </mergeCells>
  <printOptions/>
  <pageMargins left="0.75" right="0.21" top="0.97" bottom="0.46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="75" zoomScaleNormal="75" zoomScalePageLayoutView="0" workbookViewId="0" topLeftCell="A1">
      <selection activeCell="A13" sqref="A13"/>
    </sheetView>
  </sheetViews>
  <sheetFormatPr defaultColWidth="8.88671875" defaultRowHeight="13.5"/>
  <cols>
    <col min="1" max="1" width="10.99609375" style="106" customWidth="1"/>
    <col min="2" max="2" width="9.4453125" style="106" customWidth="1"/>
    <col min="3" max="11" width="10.5546875" style="106" customWidth="1"/>
    <col min="12" max="12" width="7.4453125" style="106" customWidth="1"/>
    <col min="13" max="13" width="10.21484375" style="106" customWidth="1"/>
    <col min="14" max="14" width="8.88671875" style="106" customWidth="1"/>
    <col min="15" max="15" width="9.10546875" style="106" customWidth="1"/>
    <col min="16" max="16384" width="8.88671875" style="106" customWidth="1"/>
  </cols>
  <sheetData>
    <row r="1" spans="10:26" s="103" customFormat="1" ht="23.25" customHeight="1">
      <c r="J1" s="104"/>
      <c r="K1" s="104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s="103" customFormat="1" ht="23.25" customHeight="1">
      <c r="A2" s="104" t="s">
        <v>328</v>
      </c>
      <c r="D2" s="104"/>
      <c r="J2" s="104"/>
      <c r="K2" s="104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s="103" customFormat="1" ht="18.75" customHeight="1">
      <c r="A3" s="105"/>
      <c r="B3" s="105"/>
      <c r="C3" s="105"/>
      <c r="D3" s="105"/>
      <c r="E3" s="105"/>
      <c r="F3" s="105"/>
      <c r="G3" s="105"/>
      <c r="H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15" ht="21" customHeight="1">
      <c r="A4" s="99" t="s">
        <v>151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7.25" customHeight="1">
      <c r="A5" s="624" t="s">
        <v>339</v>
      </c>
      <c r="B5" s="614" t="s">
        <v>340</v>
      </c>
      <c r="C5" s="625" t="s">
        <v>564</v>
      </c>
      <c r="D5" s="626"/>
      <c r="E5" s="626"/>
      <c r="F5" s="626"/>
      <c r="G5" s="626"/>
      <c r="H5" s="626"/>
      <c r="I5" s="626"/>
      <c r="J5" s="626"/>
      <c r="K5" s="626"/>
      <c r="L5" s="630" t="s">
        <v>341</v>
      </c>
      <c r="M5" s="618" t="s">
        <v>565</v>
      </c>
      <c r="N5" s="625" t="s">
        <v>566</v>
      </c>
      <c r="O5" s="626"/>
    </row>
    <row r="6" spans="1:15" ht="17.25" customHeight="1">
      <c r="A6" s="624"/>
      <c r="B6" s="614"/>
      <c r="C6" s="629" t="s">
        <v>342</v>
      </c>
      <c r="D6" s="614"/>
      <c r="E6" s="614"/>
      <c r="F6" s="629" t="s">
        <v>343</v>
      </c>
      <c r="G6" s="614"/>
      <c r="H6" s="614"/>
      <c r="I6" s="629" t="s">
        <v>344</v>
      </c>
      <c r="J6" s="614"/>
      <c r="K6" s="614"/>
      <c r="L6" s="631"/>
      <c r="M6" s="633"/>
      <c r="N6" s="627"/>
      <c r="O6" s="628"/>
    </row>
    <row r="7" spans="1:15" ht="17.25" customHeight="1">
      <c r="A7" s="624"/>
      <c r="B7" s="614"/>
      <c r="C7" s="108" t="s">
        <v>9</v>
      </c>
      <c r="D7" s="467" t="s">
        <v>13</v>
      </c>
      <c r="E7" s="467" t="s">
        <v>14</v>
      </c>
      <c r="F7" s="108" t="s">
        <v>9</v>
      </c>
      <c r="G7" s="467" t="s">
        <v>13</v>
      </c>
      <c r="H7" s="467" t="s">
        <v>14</v>
      </c>
      <c r="I7" s="109"/>
      <c r="J7" s="467" t="s">
        <v>13</v>
      </c>
      <c r="K7" s="467" t="s">
        <v>14</v>
      </c>
      <c r="L7" s="632"/>
      <c r="M7" s="634"/>
      <c r="N7" s="108"/>
      <c r="O7" s="469" t="s">
        <v>345</v>
      </c>
    </row>
    <row r="8" spans="1:15" ht="21" customHeight="1">
      <c r="A8" s="93" t="s">
        <v>319</v>
      </c>
      <c r="B8" s="87">
        <v>906470</v>
      </c>
      <c r="C8" s="87">
        <v>2509187</v>
      </c>
      <c r="D8" s="87">
        <v>1254593</v>
      </c>
      <c r="E8" s="87">
        <v>1254594</v>
      </c>
      <c r="F8" s="87">
        <v>2489781</v>
      </c>
      <c r="G8" s="87">
        <v>1243878</v>
      </c>
      <c r="H8" s="87">
        <v>1245903</v>
      </c>
      <c r="I8" s="87">
        <v>19406</v>
      </c>
      <c r="J8" s="87">
        <v>10715</v>
      </c>
      <c r="K8" s="87">
        <v>8691</v>
      </c>
      <c r="L8" s="88">
        <v>2.7680860922038235</v>
      </c>
      <c r="M8" s="87">
        <v>242370</v>
      </c>
      <c r="N8" s="87">
        <v>2838.2220864863643</v>
      </c>
      <c r="O8" s="15">
        <v>884.07</v>
      </c>
    </row>
    <row r="9" spans="1:15" ht="21" customHeight="1">
      <c r="A9" s="93" t="s">
        <v>325</v>
      </c>
      <c r="B9" s="87">
        <v>934598</v>
      </c>
      <c r="C9" s="87">
        <v>2532077</v>
      </c>
      <c r="D9" s="87">
        <v>1266569</v>
      </c>
      <c r="E9" s="87">
        <v>1265508</v>
      </c>
      <c r="F9" s="87">
        <v>2511676</v>
      </c>
      <c r="G9" s="87">
        <v>1255245</v>
      </c>
      <c r="H9" s="87">
        <v>1256431</v>
      </c>
      <c r="I9" s="87">
        <v>20401</v>
      </c>
      <c r="J9" s="87">
        <v>11324</v>
      </c>
      <c r="K9" s="87">
        <v>9077</v>
      </c>
      <c r="L9" s="88">
        <v>2.7092685839259234</v>
      </c>
      <c r="M9" s="87">
        <v>252084</v>
      </c>
      <c r="N9" s="87">
        <v>2864.0489090477217</v>
      </c>
      <c r="O9" s="15">
        <v>884.1</v>
      </c>
    </row>
    <row r="10" spans="1:15" ht="21" customHeight="1">
      <c r="A10" s="93" t="s">
        <v>329</v>
      </c>
      <c r="B10" s="87">
        <v>940770</v>
      </c>
      <c r="C10" s="87">
        <v>2529285</v>
      </c>
      <c r="D10" s="87">
        <v>1264028</v>
      </c>
      <c r="E10" s="87">
        <v>1265257</v>
      </c>
      <c r="F10" s="87">
        <v>2507271</v>
      </c>
      <c r="G10" s="87">
        <v>1251577</v>
      </c>
      <c r="H10" s="87">
        <v>1255694</v>
      </c>
      <c r="I10" s="87">
        <v>22014</v>
      </c>
      <c r="J10" s="87">
        <v>12451</v>
      </c>
      <c r="K10" s="87">
        <v>9563</v>
      </c>
      <c r="L10" s="88">
        <v>2.688526419847572</v>
      </c>
      <c r="M10" s="87">
        <v>260038</v>
      </c>
      <c r="N10" s="87">
        <v>2862.218223791418</v>
      </c>
      <c r="O10" s="88">
        <v>883.68</v>
      </c>
    </row>
    <row r="11" spans="1:15" ht="21" customHeight="1">
      <c r="A11" s="93" t="s">
        <v>346</v>
      </c>
      <c r="B11" s="87">
        <v>948652</v>
      </c>
      <c r="C11" s="87">
        <v>2527566</v>
      </c>
      <c r="D11" s="87">
        <v>1261529</v>
      </c>
      <c r="E11" s="87">
        <v>1266037</v>
      </c>
      <c r="F11" s="87">
        <v>2505644</v>
      </c>
      <c r="G11" s="87">
        <v>1249320</v>
      </c>
      <c r="H11" s="87">
        <v>1256324</v>
      </c>
      <c r="I11" s="87">
        <v>21922</v>
      </c>
      <c r="J11" s="87">
        <v>12209</v>
      </c>
      <c r="K11" s="87">
        <v>9713</v>
      </c>
      <c r="L11" s="88">
        <v>2.6643763993540306</v>
      </c>
      <c r="M11" s="87">
        <v>274152</v>
      </c>
      <c r="N11" s="87">
        <v>2860.43479736994</v>
      </c>
      <c r="O11" s="88">
        <v>883.63</v>
      </c>
    </row>
    <row r="12" spans="1:15" ht="21" customHeight="1">
      <c r="A12" s="93" t="s">
        <v>558</v>
      </c>
      <c r="B12" s="87">
        <v>960265</v>
      </c>
      <c r="C12" s="87">
        <v>2524890</v>
      </c>
      <c r="D12" s="87">
        <v>1259143</v>
      </c>
      <c r="E12" s="87">
        <v>1265747</v>
      </c>
      <c r="F12" s="87">
        <v>2501588</v>
      </c>
      <c r="G12" s="87">
        <v>1246071</v>
      </c>
      <c r="H12" s="87">
        <v>1255517</v>
      </c>
      <c r="I12" s="87">
        <v>23302</v>
      </c>
      <c r="J12" s="87">
        <v>13072</v>
      </c>
      <c r="K12" s="87">
        <v>10230</v>
      </c>
      <c r="L12" s="88">
        <v>2.629367934892972</v>
      </c>
      <c r="M12" s="87">
        <v>289246</v>
      </c>
      <c r="N12" s="87">
        <v>2857.891519898583</v>
      </c>
      <c r="O12" s="88">
        <v>883.48</v>
      </c>
    </row>
    <row r="13" spans="1:15" ht="21" customHeight="1">
      <c r="A13" s="93" t="s">
        <v>557</v>
      </c>
      <c r="B13" s="87">
        <f>SUM(B15:B22)</f>
        <v>970618</v>
      </c>
      <c r="C13" s="87">
        <f aca="true" t="shared" si="0" ref="C13:M13">SUM(C15:C22)</f>
        <v>2518467</v>
      </c>
      <c r="D13" s="87">
        <f t="shared" si="0"/>
        <v>1255516</v>
      </c>
      <c r="E13" s="87">
        <f t="shared" si="0"/>
        <v>1262951</v>
      </c>
      <c r="F13" s="87">
        <f t="shared" si="0"/>
        <v>2493264</v>
      </c>
      <c r="G13" s="87">
        <f t="shared" si="0"/>
        <v>1241119</v>
      </c>
      <c r="H13" s="87">
        <f t="shared" si="0"/>
        <v>1252145</v>
      </c>
      <c r="I13" s="87">
        <f t="shared" si="0"/>
        <v>25203</v>
      </c>
      <c r="J13" s="87">
        <f t="shared" si="0"/>
        <v>14397</v>
      </c>
      <c r="K13" s="87">
        <f t="shared" si="0"/>
        <v>10806</v>
      </c>
      <c r="L13" s="88">
        <f>C13/B13</f>
        <v>2.5947046108767817</v>
      </c>
      <c r="M13" s="87">
        <f t="shared" si="0"/>
        <v>303537</v>
      </c>
      <c r="N13" s="87">
        <f>C13/O13</f>
        <v>2850.4278244335287</v>
      </c>
      <c r="O13" s="88">
        <v>883.54</v>
      </c>
    </row>
    <row r="14" spans="1:15" ht="21" customHeight="1">
      <c r="A14" s="94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  <c r="M14" s="87"/>
      <c r="N14" s="87"/>
      <c r="O14" s="89"/>
    </row>
    <row r="15" spans="1:15" ht="21" customHeight="1">
      <c r="A15" s="93" t="s">
        <v>347</v>
      </c>
      <c r="B15" s="87">
        <v>37220</v>
      </c>
      <c r="C15" s="87">
        <v>79610</v>
      </c>
      <c r="D15" s="87">
        <v>38806</v>
      </c>
      <c r="E15" s="87">
        <v>40804</v>
      </c>
      <c r="F15" s="87">
        <v>78812</v>
      </c>
      <c r="G15" s="87">
        <v>38444</v>
      </c>
      <c r="H15" s="87">
        <v>40368</v>
      </c>
      <c r="I15" s="87">
        <v>798</v>
      </c>
      <c r="J15" s="87">
        <v>362</v>
      </c>
      <c r="K15" s="87">
        <v>436</v>
      </c>
      <c r="L15" s="88">
        <v>2.1389038151531437</v>
      </c>
      <c r="M15" s="90">
        <v>14745</v>
      </c>
      <c r="N15" s="90">
        <v>11276.203966005667</v>
      </c>
      <c r="O15" s="110">
        <v>7.06</v>
      </c>
    </row>
    <row r="16" spans="1:15" ht="21" customHeight="1">
      <c r="A16" s="93" t="s">
        <v>348</v>
      </c>
      <c r="B16" s="87">
        <v>141918</v>
      </c>
      <c r="C16" s="87">
        <v>349619</v>
      </c>
      <c r="D16" s="87">
        <v>174188</v>
      </c>
      <c r="E16" s="87">
        <v>175431</v>
      </c>
      <c r="F16" s="87">
        <v>347975</v>
      </c>
      <c r="G16" s="87">
        <v>173633</v>
      </c>
      <c r="H16" s="87">
        <v>174342</v>
      </c>
      <c r="I16" s="87">
        <v>1644</v>
      </c>
      <c r="J16" s="87">
        <v>555</v>
      </c>
      <c r="K16" s="87">
        <v>1089</v>
      </c>
      <c r="L16" s="88">
        <v>2.4635282346143548</v>
      </c>
      <c r="M16" s="90">
        <v>51318</v>
      </c>
      <c r="N16" s="90">
        <v>1919.1908656749192</v>
      </c>
      <c r="O16" s="110">
        <v>182.17</v>
      </c>
    </row>
    <row r="17" spans="1:15" ht="21" customHeight="1">
      <c r="A17" s="93" t="s">
        <v>349</v>
      </c>
      <c r="B17" s="87">
        <v>90413</v>
      </c>
      <c r="C17" s="87">
        <v>213136</v>
      </c>
      <c r="D17" s="87">
        <v>108027</v>
      </c>
      <c r="E17" s="87">
        <v>105109</v>
      </c>
      <c r="F17" s="87">
        <v>210770</v>
      </c>
      <c r="G17" s="87">
        <v>106740</v>
      </c>
      <c r="H17" s="87">
        <v>104030</v>
      </c>
      <c r="I17" s="87">
        <v>2366</v>
      </c>
      <c r="J17" s="87">
        <v>1287</v>
      </c>
      <c r="K17" s="87">
        <v>1079</v>
      </c>
      <c r="L17" s="88">
        <v>2.3573601141428777</v>
      </c>
      <c r="M17" s="90">
        <v>30708</v>
      </c>
      <c r="N17" s="90">
        <v>12298.672821696482</v>
      </c>
      <c r="O17" s="110">
        <v>17.33</v>
      </c>
    </row>
    <row r="18" spans="1:15" ht="21" customHeight="1">
      <c r="A18" s="93" t="s">
        <v>350</v>
      </c>
      <c r="B18" s="87">
        <v>75028</v>
      </c>
      <c r="C18" s="87">
        <v>164483</v>
      </c>
      <c r="D18" s="87">
        <v>80118</v>
      </c>
      <c r="E18" s="87">
        <v>84365</v>
      </c>
      <c r="F18" s="87">
        <v>163492</v>
      </c>
      <c r="G18" s="87">
        <v>79758</v>
      </c>
      <c r="H18" s="87">
        <v>83734</v>
      </c>
      <c r="I18" s="87">
        <v>991</v>
      </c>
      <c r="J18" s="87">
        <v>360</v>
      </c>
      <c r="K18" s="87">
        <v>631</v>
      </c>
      <c r="L18" s="88">
        <v>2.1922882124007037</v>
      </c>
      <c r="M18" s="90">
        <v>28433</v>
      </c>
      <c r="N18" s="90">
        <v>9431.364678899083</v>
      </c>
      <c r="O18" s="110">
        <v>17.44</v>
      </c>
    </row>
    <row r="19" spans="1:15" ht="21" customHeight="1">
      <c r="A19" s="93" t="s">
        <v>351</v>
      </c>
      <c r="B19" s="87">
        <v>167760</v>
      </c>
      <c r="C19" s="87">
        <v>449157</v>
      </c>
      <c r="D19" s="87">
        <v>225051</v>
      </c>
      <c r="E19" s="87">
        <v>224106</v>
      </c>
      <c r="F19" s="87">
        <v>444375</v>
      </c>
      <c r="G19" s="87">
        <v>222664</v>
      </c>
      <c r="H19" s="87">
        <v>221711</v>
      </c>
      <c r="I19" s="87">
        <v>4782</v>
      </c>
      <c r="J19" s="87">
        <v>2387</v>
      </c>
      <c r="K19" s="87">
        <v>2395</v>
      </c>
      <c r="L19" s="88">
        <v>2.6773783977110157</v>
      </c>
      <c r="M19" s="90">
        <v>47172</v>
      </c>
      <c r="N19" s="90">
        <v>4774.202806122449</v>
      </c>
      <c r="O19" s="110">
        <v>94.08</v>
      </c>
    </row>
    <row r="20" spans="1:15" ht="21" customHeight="1">
      <c r="A20" s="93" t="s">
        <v>53</v>
      </c>
      <c r="B20" s="87">
        <v>165197</v>
      </c>
      <c r="C20" s="87">
        <v>457976</v>
      </c>
      <c r="D20" s="87">
        <v>224150</v>
      </c>
      <c r="E20" s="87">
        <v>233826</v>
      </c>
      <c r="F20" s="87">
        <v>456505</v>
      </c>
      <c r="G20" s="87">
        <v>223495</v>
      </c>
      <c r="H20" s="87">
        <v>233010</v>
      </c>
      <c r="I20" s="87">
        <v>1471</v>
      </c>
      <c r="J20" s="87">
        <v>655</v>
      </c>
      <c r="K20" s="87">
        <v>816</v>
      </c>
      <c r="L20" s="88">
        <v>2.7723021604508555</v>
      </c>
      <c r="M20" s="90">
        <v>52823</v>
      </c>
      <c r="N20" s="90">
        <v>5988.962992023015</v>
      </c>
      <c r="O20" s="110">
        <v>76.47</v>
      </c>
    </row>
    <row r="21" spans="1:15" ht="21" customHeight="1">
      <c r="A21" s="93" t="s">
        <v>55</v>
      </c>
      <c r="B21" s="87">
        <v>224083</v>
      </c>
      <c r="C21" s="87">
        <v>615140</v>
      </c>
      <c r="D21" s="87">
        <v>307375</v>
      </c>
      <c r="E21" s="87">
        <v>307765</v>
      </c>
      <c r="F21" s="87">
        <v>606433</v>
      </c>
      <c r="G21" s="87">
        <v>301846</v>
      </c>
      <c r="H21" s="87">
        <v>304587</v>
      </c>
      <c r="I21" s="87">
        <v>8707</v>
      </c>
      <c r="J21" s="87">
        <v>5529</v>
      </c>
      <c r="K21" s="87">
        <v>3178</v>
      </c>
      <c r="L21" s="88">
        <v>2.745143540563095</v>
      </c>
      <c r="M21" s="90">
        <v>57576</v>
      </c>
      <c r="N21" s="90">
        <v>9867.500802053255</v>
      </c>
      <c r="O21" s="110">
        <v>62.34</v>
      </c>
    </row>
    <row r="22" spans="1:15" ht="21" customHeight="1">
      <c r="A22" s="472" t="s">
        <v>56</v>
      </c>
      <c r="B22" s="111">
        <v>68999</v>
      </c>
      <c r="C22" s="91">
        <v>189346</v>
      </c>
      <c r="D22" s="91">
        <v>97801</v>
      </c>
      <c r="E22" s="91">
        <v>91545</v>
      </c>
      <c r="F22" s="91">
        <v>184902</v>
      </c>
      <c r="G22" s="91">
        <v>94539</v>
      </c>
      <c r="H22" s="91">
        <v>90363</v>
      </c>
      <c r="I22" s="91">
        <v>4444</v>
      </c>
      <c r="J22" s="91">
        <v>3262</v>
      </c>
      <c r="K22" s="91">
        <v>1182</v>
      </c>
      <c r="L22" s="112">
        <v>2.7441846983289615</v>
      </c>
      <c r="M22" s="86">
        <v>20762</v>
      </c>
      <c r="N22" s="86">
        <v>443.7762204982773</v>
      </c>
      <c r="O22" s="113">
        <v>426.67</v>
      </c>
    </row>
    <row r="23" spans="1:15" ht="21" customHeight="1">
      <c r="A23" s="99" t="s">
        <v>563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ht="21" customHeight="1">
      <c r="A24" s="222" t="s">
        <v>315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3"/>
      <c r="L24" s="223"/>
      <c r="M24" s="223"/>
      <c r="N24" s="223"/>
      <c r="O24" s="110"/>
    </row>
    <row r="25" spans="1:15" ht="21" customHeight="1">
      <c r="A25" s="222" t="s">
        <v>567</v>
      </c>
      <c r="B25" s="224"/>
      <c r="C25" s="224"/>
      <c r="D25" s="224"/>
      <c r="E25" s="224"/>
      <c r="F25" s="224"/>
      <c r="G25" s="224"/>
      <c r="H25" s="224"/>
      <c r="I25" s="224"/>
      <c r="J25" s="87"/>
      <c r="K25" s="224"/>
      <c r="L25" s="224"/>
      <c r="M25" s="224"/>
      <c r="N25" s="224"/>
      <c r="O25" s="110"/>
    </row>
    <row r="26" spans="1:15" ht="21" customHeight="1">
      <c r="A26" s="225" t="s">
        <v>316</v>
      </c>
      <c r="B26" s="224"/>
      <c r="C26" s="224"/>
      <c r="D26" s="224"/>
      <c r="E26" s="224"/>
      <c r="F26" s="224"/>
      <c r="G26" s="224"/>
      <c r="H26" s="224"/>
      <c r="I26" s="224"/>
      <c r="J26" s="87"/>
      <c r="K26" s="224"/>
      <c r="L26" s="224"/>
      <c r="M26" s="224"/>
      <c r="N26" s="224"/>
      <c r="O26" s="224"/>
    </row>
  </sheetData>
  <sheetProtection/>
  <mergeCells count="9">
    <mergeCell ref="N5:O6"/>
    <mergeCell ref="C6:E6"/>
    <mergeCell ref="F6:H6"/>
    <mergeCell ref="I6:K6"/>
    <mergeCell ref="A5:A7"/>
    <mergeCell ref="B5:B7"/>
    <mergeCell ref="C5:K5"/>
    <mergeCell ref="L5:L7"/>
    <mergeCell ref="M5:M7"/>
  </mergeCells>
  <printOptions/>
  <pageMargins left="0.17" right="0.16" top="0.47" bottom="0.28" header="0.57" footer="0.2"/>
  <pageSetup horizontalDpi="300" verticalDpi="3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B31"/>
  <sheetViews>
    <sheetView zoomScalePageLayoutView="0" workbookViewId="0" topLeftCell="A1">
      <selection activeCell="I7" sqref="I7"/>
    </sheetView>
  </sheetViews>
  <sheetFormatPr defaultColWidth="8.88671875" defaultRowHeight="13.5"/>
  <cols>
    <col min="1" max="1" width="10.21484375" style="18" customWidth="1"/>
    <col min="2" max="6" width="13.10546875" style="18" customWidth="1"/>
    <col min="7" max="7" width="9.21484375" style="18" customWidth="1"/>
    <col min="8" max="16384" width="8.88671875" style="18" customWidth="1"/>
  </cols>
  <sheetData>
    <row r="1" spans="1:7" s="12" customFormat="1" ht="21.75" customHeight="1">
      <c r="A1" s="671" t="s">
        <v>810</v>
      </c>
      <c r="B1" s="671"/>
      <c r="C1" s="671"/>
      <c r="D1" s="671"/>
      <c r="E1" s="671"/>
      <c r="F1" s="671"/>
      <c r="G1" s="671"/>
    </row>
    <row r="2" s="12" customFormat="1" ht="24" customHeight="1">
      <c r="A2" s="13"/>
    </row>
    <row r="3" s="529" customFormat="1" ht="17.25" customHeight="1">
      <c r="A3" s="611" t="s">
        <v>809</v>
      </c>
    </row>
    <row r="4" spans="1:7" s="609" customFormat="1" ht="24" customHeight="1">
      <c r="A4" s="647"/>
      <c r="B4" s="656" t="s">
        <v>808</v>
      </c>
      <c r="C4" s="716" t="s">
        <v>807</v>
      </c>
      <c r="D4" s="717"/>
      <c r="E4" s="717"/>
      <c r="F4" s="718"/>
      <c r="G4" s="648" t="s">
        <v>806</v>
      </c>
    </row>
    <row r="5" spans="1:7" s="609" customFormat="1" ht="33" customHeight="1">
      <c r="A5" s="647"/>
      <c r="B5" s="715"/>
      <c r="C5" s="566"/>
      <c r="D5" s="610" t="s">
        <v>805</v>
      </c>
      <c r="E5" s="610" t="s">
        <v>804</v>
      </c>
      <c r="F5" s="610" t="s">
        <v>803</v>
      </c>
      <c r="G5" s="650"/>
    </row>
    <row r="6" spans="1:7" s="529" customFormat="1" ht="22.5" customHeight="1">
      <c r="A6" s="605" t="s">
        <v>319</v>
      </c>
      <c r="B6" s="530">
        <v>2509187</v>
      </c>
      <c r="C6" s="530">
        <v>2458824</v>
      </c>
      <c r="D6" s="530">
        <v>0</v>
      </c>
      <c r="E6" s="530">
        <v>10562</v>
      </c>
      <c r="F6" s="530">
        <v>2448262</v>
      </c>
      <c r="G6" s="59">
        <v>97.99285585331026</v>
      </c>
    </row>
    <row r="7" spans="1:7" s="529" customFormat="1" ht="22.5" customHeight="1">
      <c r="A7" s="605" t="s">
        <v>325</v>
      </c>
      <c r="B7" s="530">
        <v>2532077</v>
      </c>
      <c r="C7" s="530">
        <v>2482492</v>
      </c>
      <c r="D7" s="530">
        <v>0</v>
      </c>
      <c r="E7" s="530">
        <v>0</v>
      </c>
      <c r="F7" s="530">
        <v>2482492</v>
      </c>
      <c r="G7" s="59">
        <v>98.04172621922635</v>
      </c>
    </row>
    <row r="8" spans="1:7" s="529" customFormat="1" ht="22.5" customHeight="1">
      <c r="A8" s="605" t="s">
        <v>329</v>
      </c>
      <c r="B8" s="530">
        <v>2529285</v>
      </c>
      <c r="C8" s="530">
        <v>2482202</v>
      </c>
      <c r="D8" s="530">
        <v>0</v>
      </c>
      <c r="E8" s="530">
        <v>0</v>
      </c>
      <c r="F8" s="530">
        <v>2482202</v>
      </c>
      <c r="G8" s="60">
        <v>98.13848577760118</v>
      </c>
    </row>
    <row r="9" spans="1:7" s="529" customFormat="1" ht="22.5" customHeight="1">
      <c r="A9" s="605" t="s">
        <v>346</v>
      </c>
      <c r="B9" s="530">
        <v>2527566</v>
      </c>
      <c r="C9" s="530">
        <v>2484643</v>
      </c>
      <c r="D9" s="530">
        <v>0</v>
      </c>
      <c r="E9" s="530">
        <v>0</v>
      </c>
      <c r="F9" s="530">
        <v>2484643</v>
      </c>
      <c r="G9" s="608">
        <v>98.30180497759504</v>
      </c>
    </row>
    <row r="10" spans="1:7" s="529" customFormat="1" ht="22.5" customHeight="1">
      <c r="A10" s="605" t="s">
        <v>558</v>
      </c>
      <c r="B10" s="530">
        <v>2524890</v>
      </c>
      <c r="C10" s="530">
        <v>2482516</v>
      </c>
      <c r="D10" s="530">
        <v>0</v>
      </c>
      <c r="E10" s="530">
        <v>0</v>
      </c>
      <c r="F10" s="530">
        <v>2482516</v>
      </c>
      <c r="G10" s="606">
        <f>C10/B10*100</f>
        <v>98.32174867023909</v>
      </c>
    </row>
    <row r="11" spans="1:7" s="529" customFormat="1" ht="22.5" customHeight="1">
      <c r="A11" s="605" t="s">
        <v>661</v>
      </c>
      <c r="B11" s="604">
        <f>SUM(B13:B20)</f>
        <v>2518467</v>
      </c>
      <c r="C11" s="604">
        <f>SUM(C13:C20)</f>
        <v>2475857</v>
      </c>
      <c r="D11" s="530">
        <f>SUM(D13:D20)</f>
        <v>0</v>
      </c>
      <c r="E11" s="530">
        <f>SUM(E13:E20)</f>
        <v>0</v>
      </c>
      <c r="F11" s="604">
        <f>SUM(F13:F20)</f>
        <v>2475857</v>
      </c>
      <c r="G11" s="606">
        <f>C11/B11*100</f>
        <v>98.30809774358767</v>
      </c>
    </row>
    <row r="12" spans="1:7" s="529" customFormat="1" ht="14.25" customHeight="1">
      <c r="A12" s="607" t="s">
        <v>9</v>
      </c>
      <c r="B12" s="530"/>
      <c r="C12" s="530"/>
      <c r="D12" s="530"/>
      <c r="E12" s="530"/>
      <c r="F12" s="530"/>
      <c r="G12" s="606"/>
    </row>
    <row r="13" spans="1:54" s="529" customFormat="1" ht="22.5" customHeight="1">
      <c r="A13" s="605" t="s">
        <v>67</v>
      </c>
      <c r="B13" s="604">
        <v>79610</v>
      </c>
      <c r="C13" s="603">
        <f aca="true" t="shared" si="0" ref="C13:C20">SUM(D13:F13)</f>
        <v>79610</v>
      </c>
      <c r="D13" s="603">
        <v>0</v>
      </c>
      <c r="E13" s="603">
        <v>0</v>
      </c>
      <c r="F13" s="603">
        <v>79610</v>
      </c>
      <c r="G13" s="602">
        <f aca="true" t="shared" si="1" ref="G13:G20">C13/B13*100</f>
        <v>100</v>
      </c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530"/>
      <c r="AJ13" s="530"/>
      <c r="AK13" s="530"/>
      <c r="AL13" s="530"/>
      <c r="AM13" s="530"/>
      <c r="AN13" s="530"/>
      <c r="AO13" s="530"/>
      <c r="AP13" s="530"/>
      <c r="AQ13" s="530"/>
      <c r="AR13" s="530"/>
      <c r="AS13" s="530"/>
      <c r="AT13" s="530"/>
      <c r="AU13" s="530"/>
      <c r="AV13" s="530"/>
      <c r="AW13" s="530"/>
      <c r="AX13" s="530"/>
      <c r="AY13" s="530"/>
      <c r="AZ13" s="530"/>
      <c r="BA13" s="530"/>
      <c r="BB13" s="530"/>
    </row>
    <row r="14" spans="1:54" s="529" customFormat="1" ht="22.5" customHeight="1">
      <c r="A14" s="605" t="s">
        <v>46</v>
      </c>
      <c r="B14" s="604">
        <v>349619</v>
      </c>
      <c r="C14" s="603">
        <f t="shared" si="0"/>
        <v>345146</v>
      </c>
      <c r="D14" s="603">
        <v>0</v>
      </c>
      <c r="E14" s="603">
        <v>0</v>
      </c>
      <c r="F14" s="603">
        <v>345146</v>
      </c>
      <c r="G14" s="602">
        <f t="shared" si="1"/>
        <v>98.72060728964959</v>
      </c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</row>
    <row r="15" spans="1:54" s="529" customFormat="1" ht="22.5" customHeight="1">
      <c r="A15" s="605" t="s">
        <v>48</v>
      </c>
      <c r="B15" s="604">
        <v>213136</v>
      </c>
      <c r="C15" s="603">
        <f t="shared" si="0"/>
        <v>213136</v>
      </c>
      <c r="D15" s="603">
        <v>0</v>
      </c>
      <c r="E15" s="603">
        <v>0</v>
      </c>
      <c r="F15" s="603">
        <v>213136</v>
      </c>
      <c r="G15" s="602">
        <f t="shared" si="1"/>
        <v>100</v>
      </c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</row>
    <row r="16" spans="1:54" s="529" customFormat="1" ht="22.5" customHeight="1">
      <c r="A16" s="605" t="s">
        <v>50</v>
      </c>
      <c r="B16" s="604">
        <v>164483</v>
      </c>
      <c r="C16" s="603">
        <f t="shared" si="0"/>
        <v>164483</v>
      </c>
      <c r="D16" s="603">
        <v>0</v>
      </c>
      <c r="E16" s="603">
        <v>0</v>
      </c>
      <c r="F16" s="603">
        <v>164483</v>
      </c>
      <c r="G16" s="602">
        <f t="shared" si="1"/>
        <v>100</v>
      </c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</row>
    <row r="17" spans="1:54" s="529" customFormat="1" ht="22.5" customHeight="1">
      <c r="A17" s="605" t="s">
        <v>52</v>
      </c>
      <c r="B17" s="604">
        <v>449157</v>
      </c>
      <c r="C17" s="603">
        <f t="shared" si="0"/>
        <v>447879</v>
      </c>
      <c r="D17" s="603">
        <v>0</v>
      </c>
      <c r="E17" s="603">
        <v>0</v>
      </c>
      <c r="F17" s="603">
        <v>447879</v>
      </c>
      <c r="G17" s="602">
        <f t="shared" si="1"/>
        <v>99.71546697479945</v>
      </c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  <c r="AE17" s="530"/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</row>
    <row r="18" spans="1:54" s="529" customFormat="1" ht="22.5" customHeight="1">
      <c r="A18" s="605" t="s">
        <v>53</v>
      </c>
      <c r="B18" s="604">
        <v>457976</v>
      </c>
      <c r="C18" s="603">
        <f t="shared" si="0"/>
        <v>455324</v>
      </c>
      <c r="D18" s="603">
        <v>0</v>
      </c>
      <c r="E18" s="603">
        <v>0</v>
      </c>
      <c r="F18" s="603">
        <v>455324</v>
      </c>
      <c r="G18" s="602">
        <f t="shared" si="1"/>
        <v>99.42093035442905</v>
      </c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0"/>
      <c r="AP18" s="530"/>
      <c r="AQ18" s="530"/>
      <c r="AR18" s="530"/>
      <c r="AS18" s="530"/>
      <c r="AT18" s="530"/>
      <c r="AU18" s="530"/>
      <c r="AV18" s="530"/>
      <c r="AW18" s="530"/>
      <c r="AX18" s="530"/>
      <c r="AY18" s="530"/>
      <c r="AZ18" s="530"/>
      <c r="BA18" s="530"/>
      <c r="BB18" s="530"/>
    </row>
    <row r="19" spans="1:54" s="529" customFormat="1" ht="22.5" customHeight="1">
      <c r="A19" s="605" t="s">
        <v>55</v>
      </c>
      <c r="B19" s="604">
        <v>615140</v>
      </c>
      <c r="C19" s="603">
        <f t="shared" si="0"/>
        <v>615140</v>
      </c>
      <c r="D19" s="562">
        <v>0</v>
      </c>
      <c r="E19" s="562">
        <v>0</v>
      </c>
      <c r="F19" s="562">
        <v>615140</v>
      </c>
      <c r="G19" s="602">
        <f t="shared" si="1"/>
        <v>100</v>
      </c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  <c r="AP19" s="530"/>
      <c r="AQ19" s="530"/>
      <c r="AR19" s="530"/>
      <c r="AS19" s="530"/>
      <c r="AT19" s="530"/>
      <c r="AU19" s="530"/>
      <c r="AV19" s="530"/>
      <c r="AW19" s="530"/>
      <c r="AX19" s="530"/>
      <c r="AY19" s="530"/>
      <c r="AZ19" s="530"/>
      <c r="BA19" s="530"/>
      <c r="BB19" s="530"/>
    </row>
    <row r="20" spans="1:54" s="529" customFormat="1" ht="22.5" customHeight="1">
      <c r="A20" s="601" t="s">
        <v>56</v>
      </c>
      <c r="B20" s="600">
        <v>189346</v>
      </c>
      <c r="C20" s="599">
        <f t="shared" si="0"/>
        <v>155139</v>
      </c>
      <c r="D20" s="599">
        <v>0</v>
      </c>
      <c r="E20" s="599">
        <v>0</v>
      </c>
      <c r="F20" s="599">
        <v>155139</v>
      </c>
      <c r="G20" s="598">
        <f t="shared" si="1"/>
        <v>81.93413116728107</v>
      </c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0"/>
      <c r="AL20" s="530"/>
      <c r="AM20" s="530"/>
      <c r="AN20" s="530"/>
      <c r="AO20" s="530"/>
      <c r="AP20" s="530"/>
      <c r="AQ20" s="530"/>
      <c r="AR20" s="530"/>
      <c r="AS20" s="530"/>
      <c r="AT20" s="530"/>
      <c r="AU20" s="530"/>
      <c r="AV20" s="530"/>
      <c r="AW20" s="530"/>
      <c r="AX20" s="530"/>
      <c r="AY20" s="530"/>
      <c r="AZ20" s="530"/>
      <c r="BA20" s="530"/>
      <c r="BB20" s="530"/>
    </row>
    <row r="21" s="35" customFormat="1" ht="15.75" customHeight="1">
      <c r="A21" s="36" t="s">
        <v>802</v>
      </c>
    </row>
    <row r="22" s="32" customFormat="1" ht="18" customHeight="1">
      <c r="A22" s="36"/>
    </row>
    <row r="23" s="32" customFormat="1" ht="12.75">
      <c r="A23" s="597"/>
    </row>
    <row r="24" s="32" customFormat="1" ht="12.75">
      <c r="A24" s="596" t="s">
        <v>9</v>
      </c>
    </row>
    <row r="25" s="593" customFormat="1" ht="15">
      <c r="A25" s="595" t="s">
        <v>9</v>
      </c>
    </row>
    <row r="26" s="593" customFormat="1" ht="15">
      <c r="A26" s="594"/>
    </row>
    <row r="27" s="593" customFormat="1" ht="15">
      <c r="A27" s="594"/>
    </row>
    <row r="28" s="593" customFormat="1" ht="15">
      <c r="A28" s="594"/>
    </row>
    <row r="29" s="593" customFormat="1" ht="15">
      <c r="A29" s="594"/>
    </row>
    <row r="30" s="593" customFormat="1" ht="15">
      <c r="A30" s="594"/>
    </row>
    <row r="31" s="593" customFormat="1" ht="15">
      <c r="A31" s="594"/>
    </row>
    <row r="32" s="593" customFormat="1" ht="15"/>
    <row r="33" s="593" customFormat="1" ht="15"/>
    <row r="34" s="593" customFormat="1" ht="15"/>
    <row r="35" s="593" customFormat="1" ht="15"/>
    <row r="36" s="593" customFormat="1" ht="15"/>
    <row r="37" s="593" customFormat="1" ht="15"/>
    <row r="38" s="593" customFormat="1" ht="15"/>
    <row r="39" s="593" customFormat="1" ht="15"/>
    <row r="40" s="593" customFormat="1" ht="15"/>
    <row r="41" s="593" customFormat="1" ht="15"/>
    <row r="42" s="593" customFormat="1" ht="15"/>
    <row r="43" s="593" customFormat="1" ht="15"/>
    <row r="44" s="593" customFormat="1" ht="15"/>
    <row r="45" s="593" customFormat="1" ht="15"/>
    <row r="46" s="593" customFormat="1" ht="15"/>
    <row r="47" s="593" customFormat="1" ht="15"/>
    <row r="48" s="593" customFormat="1" ht="15"/>
    <row r="49" s="593" customFormat="1" ht="15"/>
    <row r="50" s="593" customFormat="1" ht="15"/>
    <row r="51" s="593" customFormat="1" ht="15"/>
    <row r="52" s="593" customFormat="1" ht="15"/>
    <row r="53" s="593" customFormat="1" ht="15"/>
    <row r="54" s="593" customFormat="1" ht="15"/>
    <row r="55" s="593" customFormat="1" ht="15"/>
    <row r="56" s="593" customFormat="1" ht="15"/>
    <row r="57" s="593" customFormat="1" ht="15"/>
    <row r="58" s="593" customFormat="1" ht="15"/>
    <row r="59" s="593" customFormat="1" ht="15"/>
    <row r="60" s="593" customFormat="1" ht="15"/>
    <row r="61" s="593" customFormat="1" ht="15"/>
    <row r="62" s="593" customFormat="1" ht="15"/>
    <row r="63" s="593" customFormat="1" ht="15"/>
    <row r="64" s="593" customFormat="1" ht="15"/>
    <row r="65" s="593" customFormat="1" ht="15"/>
    <row r="66" s="593" customFormat="1" ht="15"/>
    <row r="67" s="593" customFormat="1" ht="15"/>
    <row r="68" s="593" customFormat="1" ht="15"/>
    <row r="69" s="593" customFormat="1" ht="15"/>
    <row r="70" s="593" customFormat="1" ht="15"/>
    <row r="71" s="593" customFormat="1" ht="15"/>
    <row r="72" s="593" customFormat="1" ht="15"/>
    <row r="73" s="593" customFormat="1" ht="15"/>
    <row r="74" s="593" customFormat="1" ht="15"/>
    <row r="75" s="593" customFormat="1" ht="15"/>
    <row r="76" s="593" customFormat="1" ht="15"/>
    <row r="77" s="593" customFormat="1" ht="15"/>
    <row r="78" s="593" customFormat="1" ht="15"/>
    <row r="79" s="593" customFormat="1" ht="15"/>
    <row r="80" s="593" customFormat="1" ht="15"/>
    <row r="81" s="593" customFormat="1" ht="15"/>
    <row r="82" s="593" customFormat="1" ht="15"/>
    <row r="83" s="593" customFormat="1" ht="15"/>
    <row r="84" s="593" customFormat="1" ht="15"/>
    <row r="85" s="593" customFormat="1" ht="15"/>
    <row r="86" s="593" customFormat="1" ht="15"/>
    <row r="87" s="593" customFormat="1" ht="15"/>
    <row r="88" s="593" customFormat="1" ht="15"/>
    <row r="89" s="593" customFormat="1" ht="15"/>
    <row r="90" s="593" customFormat="1" ht="15"/>
    <row r="91" s="593" customFormat="1" ht="15"/>
  </sheetData>
  <sheetProtection/>
  <mergeCells count="5">
    <mergeCell ref="A1:G1"/>
    <mergeCell ref="A4:A5"/>
    <mergeCell ref="B4:B5"/>
    <mergeCell ref="C4:F4"/>
    <mergeCell ref="G4:G5"/>
  </mergeCells>
  <printOptions/>
  <pageMargins left="0.56" right="0.18" top="0.68" bottom="0.42" header="0.32" footer="0.25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1" sqref="B11"/>
    </sheetView>
  </sheetViews>
  <sheetFormatPr defaultColWidth="8.88671875" defaultRowHeight="13.5"/>
  <cols>
    <col min="1" max="1" width="12.5546875" style="18" customWidth="1"/>
    <col min="2" max="7" width="17.4453125" style="18" customWidth="1"/>
    <col min="8" max="8" width="11.21484375" style="18" bestFit="1" customWidth="1"/>
    <col min="9" max="16384" width="8.88671875" style="18" customWidth="1"/>
  </cols>
  <sheetData>
    <row r="1" spans="2:6" s="27" customFormat="1" ht="20.25" customHeight="1">
      <c r="B1" s="61"/>
      <c r="C1" s="62" t="s">
        <v>426</v>
      </c>
      <c r="F1" s="42" t="s">
        <v>9</v>
      </c>
    </row>
    <row r="2" spans="1:6" s="27" customFormat="1" ht="25.5" customHeight="1">
      <c r="A2" s="61"/>
      <c r="B2" s="61"/>
      <c r="C2" s="61"/>
      <c r="D2" s="61"/>
      <c r="E2" s="61"/>
      <c r="F2" s="61"/>
    </row>
    <row r="3" spans="1:6" s="184" customFormat="1" ht="20.25" customHeight="1">
      <c r="A3" s="99" t="s">
        <v>138</v>
      </c>
      <c r="B3" s="176"/>
      <c r="C3" s="176"/>
      <c r="D3" s="176"/>
      <c r="E3" s="176"/>
      <c r="F3" s="176"/>
    </row>
    <row r="4" spans="1:7" s="184" customFormat="1" ht="30" customHeight="1">
      <c r="A4" s="173" t="s">
        <v>282</v>
      </c>
      <c r="B4" s="92" t="s">
        <v>139</v>
      </c>
      <c r="C4" s="92" t="s">
        <v>140</v>
      </c>
      <c r="D4" s="92" t="s">
        <v>332</v>
      </c>
      <c r="E4" s="92" t="s">
        <v>141</v>
      </c>
      <c r="F4" s="100" t="s">
        <v>425</v>
      </c>
      <c r="G4" s="100" t="s">
        <v>333</v>
      </c>
    </row>
    <row r="5" spans="1:7" s="184" customFormat="1" ht="20.25" customHeight="1">
      <c r="A5" s="93" t="s">
        <v>319</v>
      </c>
      <c r="B5" s="394">
        <v>291764803</v>
      </c>
      <c r="C5" s="87">
        <v>160611694</v>
      </c>
      <c r="D5" s="87">
        <v>80536629</v>
      </c>
      <c r="E5" s="87">
        <v>4941247</v>
      </c>
      <c r="F5" s="87">
        <v>45675233</v>
      </c>
      <c r="G5" s="204">
        <v>0</v>
      </c>
    </row>
    <row r="6" spans="1:7" s="184" customFormat="1" ht="20.25" customHeight="1">
      <c r="A6" s="93" t="s">
        <v>325</v>
      </c>
      <c r="B6" s="394">
        <v>299296025</v>
      </c>
      <c r="C6" s="87">
        <v>162432271</v>
      </c>
      <c r="D6" s="87">
        <v>82249332</v>
      </c>
      <c r="E6" s="87">
        <v>5070628</v>
      </c>
      <c r="F6" s="87">
        <v>48789731</v>
      </c>
      <c r="G6" s="204">
        <v>754063</v>
      </c>
    </row>
    <row r="7" spans="1:7" s="184" customFormat="1" ht="20.25" customHeight="1">
      <c r="A7" s="93" t="s">
        <v>329</v>
      </c>
      <c r="B7" s="394">
        <v>303912519</v>
      </c>
      <c r="C7" s="87">
        <v>163569162</v>
      </c>
      <c r="D7" s="87">
        <v>84242848</v>
      </c>
      <c r="E7" s="87">
        <v>4851927</v>
      </c>
      <c r="F7" s="87">
        <v>49068223</v>
      </c>
      <c r="G7" s="204">
        <v>2180359</v>
      </c>
    </row>
    <row r="8" spans="1:7" s="184" customFormat="1" ht="20.25" customHeight="1">
      <c r="A8" s="93" t="s">
        <v>346</v>
      </c>
      <c r="B8" s="394">
        <v>305850249</v>
      </c>
      <c r="C8" s="87">
        <v>163269372</v>
      </c>
      <c r="D8" s="87">
        <v>83372206</v>
      </c>
      <c r="E8" s="87">
        <v>4748231</v>
      </c>
      <c r="F8" s="87">
        <v>49305681</v>
      </c>
      <c r="G8" s="204">
        <v>5154759</v>
      </c>
    </row>
    <row r="9" spans="1:7" s="184" customFormat="1" ht="20.25" customHeight="1">
      <c r="A9" s="93" t="s">
        <v>558</v>
      </c>
      <c r="B9" s="87">
        <v>310676937</v>
      </c>
      <c r="C9" s="87">
        <v>165286268</v>
      </c>
      <c r="D9" s="87">
        <v>84721295</v>
      </c>
      <c r="E9" s="87">
        <v>4838391</v>
      </c>
      <c r="F9" s="87">
        <v>49701251</v>
      </c>
      <c r="G9" s="204">
        <v>6129732</v>
      </c>
    </row>
    <row r="10" spans="1:7" s="184" customFormat="1" ht="20.25" customHeight="1">
      <c r="A10" s="93" t="s">
        <v>557</v>
      </c>
      <c r="B10" s="90">
        <f aca="true" t="shared" si="0" ref="B10:G10">SUM(B12:B18)</f>
        <v>308456310</v>
      </c>
      <c r="C10" s="90">
        <f t="shared" si="0"/>
        <v>165394449</v>
      </c>
      <c r="D10" s="90">
        <f t="shared" si="0"/>
        <v>83591052</v>
      </c>
      <c r="E10" s="90">
        <f t="shared" si="0"/>
        <v>4596634</v>
      </c>
      <c r="F10" s="90">
        <f t="shared" si="0"/>
        <v>49259407</v>
      </c>
      <c r="G10" s="90">
        <f t="shared" si="0"/>
        <v>5614768</v>
      </c>
    </row>
    <row r="11" spans="1:7" s="184" customFormat="1" ht="11.25" customHeight="1">
      <c r="A11" s="94"/>
      <c r="B11" s="242"/>
      <c r="C11" s="90"/>
      <c r="D11" s="90"/>
      <c r="E11" s="90"/>
      <c r="F11" s="90"/>
      <c r="G11" s="204"/>
    </row>
    <row r="12" spans="1:7" s="184" customFormat="1" ht="20.25" customHeight="1">
      <c r="A12" s="93" t="s">
        <v>142</v>
      </c>
      <c r="B12" s="395">
        <f>SUM(C12:G12)</f>
        <v>27945589</v>
      </c>
      <c r="C12" s="11">
        <v>15432796</v>
      </c>
      <c r="D12" s="11">
        <v>12081140</v>
      </c>
      <c r="E12" s="90">
        <v>431653</v>
      </c>
      <c r="F12" s="11">
        <v>0</v>
      </c>
      <c r="G12" s="11">
        <v>0</v>
      </c>
    </row>
    <row r="13" spans="1:7" s="184" customFormat="1" ht="20.25" customHeight="1">
      <c r="A13" s="93" t="s">
        <v>132</v>
      </c>
      <c r="B13" s="395">
        <f aca="true" t="shared" si="1" ref="B13:B18">SUM(C13:G13)</f>
        <v>32238480</v>
      </c>
      <c r="C13" s="90">
        <v>22105223</v>
      </c>
      <c r="D13" s="90">
        <v>9613371</v>
      </c>
      <c r="E13" s="90">
        <v>513366</v>
      </c>
      <c r="F13" s="11">
        <v>0</v>
      </c>
      <c r="G13" s="90">
        <v>6520</v>
      </c>
    </row>
    <row r="14" spans="1:7" s="184" customFormat="1" ht="20.25" customHeight="1">
      <c r="A14" s="93" t="s">
        <v>133</v>
      </c>
      <c r="B14" s="395">
        <f t="shared" si="1"/>
        <v>56472779</v>
      </c>
      <c r="C14" s="90">
        <v>13053622</v>
      </c>
      <c r="D14" s="90">
        <v>7521893</v>
      </c>
      <c r="E14" s="90">
        <v>679520</v>
      </c>
      <c r="F14" s="90">
        <v>35217744</v>
      </c>
      <c r="G14" s="11">
        <v>0</v>
      </c>
    </row>
    <row r="15" spans="1:7" s="184" customFormat="1" ht="20.25" customHeight="1">
      <c r="A15" s="93" t="s">
        <v>134</v>
      </c>
      <c r="B15" s="395">
        <f t="shared" si="1"/>
        <v>45636549</v>
      </c>
      <c r="C15" s="90">
        <v>29682241</v>
      </c>
      <c r="D15" s="90">
        <v>14944378</v>
      </c>
      <c r="E15" s="11">
        <v>451301</v>
      </c>
      <c r="F15" s="11">
        <v>0</v>
      </c>
      <c r="G15" s="11">
        <v>558629</v>
      </c>
    </row>
    <row r="16" spans="1:7" s="184" customFormat="1" ht="20.25" customHeight="1">
      <c r="A16" s="93" t="s">
        <v>135</v>
      </c>
      <c r="B16" s="395">
        <f t="shared" si="1"/>
        <v>48211598</v>
      </c>
      <c r="C16" s="90">
        <v>31047326</v>
      </c>
      <c r="D16" s="90">
        <v>11514889</v>
      </c>
      <c r="E16" s="90">
        <v>644173</v>
      </c>
      <c r="F16" s="11">
        <v>0</v>
      </c>
      <c r="G16" s="90">
        <v>5005210</v>
      </c>
    </row>
    <row r="17" spans="1:7" s="184" customFormat="1" ht="20.25" customHeight="1">
      <c r="A17" s="93" t="s">
        <v>136</v>
      </c>
      <c r="B17" s="395">
        <f t="shared" si="1"/>
        <v>78828973</v>
      </c>
      <c r="C17" s="90">
        <v>47104866</v>
      </c>
      <c r="D17" s="90">
        <v>20725357</v>
      </c>
      <c r="E17" s="90">
        <v>1630710</v>
      </c>
      <c r="F17" s="11">
        <v>9368040</v>
      </c>
      <c r="G17" s="90">
        <v>0</v>
      </c>
    </row>
    <row r="18" spans="1:7" s="184" customFormat="1" ht="20.25" customHeight="1">
      <c r="A18" s="98" t="s">
        <v>137</v>
      </c>
      <c r="B18" s="396">
        <f t="shared" si="1"/>
        <v>19122342</v>
      </c>
      <c r="C18" s="86">
        <v>6968375</v>
      </c>
      <c r="D18" s="86">
        <v>7190024</v>
      </c>
      <c r="E18" s="86">
        <v>245911</v>
      </c>
      <c r="F18" s="86">
        <v>4673623</v>
      </c>
      <c r="G18" s="86">
        <v>44409</v>
      </c>
    </row>
    <row r="19" spans="1:6" s="223" customFormat="1" ht="15.75" customHeight="1">
      <c r="A19" s="719" t="s">
        <v>317</v>
      </c>
      <c r="B19" s="719"/>
      <c r="C19" s="221"/>
      <c r="D19" s="221"/>
      <c r="E19" s="221"/>
      <c r="F19" s="221"/>
    </row>
    <row r="20" spans="1:6" s="241" customFormat="1" ht="16.5" customHeight="1">
      <c r="A20" s="719" t="s">
        <v>424</v>
      </c>
      <c r="B20" s="719"/>
      <c r="C20" s="719"/>
      <c r="D20" s="719"/>
      <c r="E20" s="397"/>
      <c r="F20" s="397"/>
    </row>
  </sheetData>
  <sheetProtection/>
  <mergeCells count="2">
    <mergeCell ref="A19:B19"/>
    <mergeCell ref="A20:D20"/>
  </mergeCells>
  <printOptions/>
  <pageMargins left="0.69" right="0.18" top="0.92" bottom="0.45" header="0.58" footer="0.2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1" sqref="B11"/>
    </sheetView>
  </sheetViews>
  <sheetFormatPr defaultColWidth="8.88671875" defaultRowHeight="13.5"/>
  <cols>
    <col min="1" max="1" width="12.5546875" style="18" customWidth="1"/>
    <col min="2" max="7" width="17.4453125" style="18" customWidth="1"/>
    <col min="8" max="8" width="11.21484375" style="18" bestFit="1" customWidth="1"/>
    <col min="9" max="16384" width="8.88671875" style="18" customWidth="1"/>
  </cols>
  <sheetData>
    <row r="1" spans="1:6" s="27" customFormat="1" ht="18" customHeight="1">
      <c r="A1" s="61"/>
      <c r="B1" s="64" t="s">
        <v>429</v>
      </c>
      <c r="C1" s="61"/>
      <c r="D1" s="61"/>
      <c r="E1" s="61"/>
      <c r="F1" s="42" t="s">
        <v>9</v>
      </c>
    </row>
    <row r="2" spans="1:6" s="27" customFormat="1" ht="20.25" customHeight="1">
      <c r="A2" s="61"/>
      <c r="D2" s="61"/>
      <c r="E2" s="61"/>
      <c r="F2" s="61"/>
    </row>
    <row r="3" spans="1:6" s="184" customFormat="1" ht="22.5" customHeight="1">
      <c r="A3" s="99" t="s">
        <v>117</v>
      </c>
      <c r="B3" s="99" t="s">
        <v>9</v>
      </c>
      <c r="C3" s="176"/>
      <c r="D3" s="176"/>
      <c r="E3" s="176"/>
      <c r="F3" s="176"/>
    </row>
    <row r="4" spans="1:7" s="184" customFormat="1" ht="33.75" customHeight="1">
      <c r="A4" s="173" t="s">
        <v>282</v>
      </c>
      <c r="B4" s="92" t="s">
        <v>139</v>
      </c>
      <c r="C4" s="92" t="s">
        <v>140</v>
      </c>
      <c r="D4" s="92" t="s">
        <v>332</v>
      </c>
      <c r="E4" s="175" t="s">
        <v>141</v>
      </c>
      <c r="F4" s="174" t="s">
        <v>425</v>
      </c>
      <c r="G4" s="100" t="s">
        <v>333</v>
      </c>
    </row>
    <row r="5" spans="1:8" s="184" customFormat="1" ht="21" customHeight="1">
      <c r="A5" s="228" t="s">
        <v>319</v>
      </c>
      <c r="B5" s="398">
        <v>142787767</v>
      </c>
      <c r="C5" s="399">
        <v>69105628</v>
      </c>
      <c r="D5" s="399">
        <v>60098308</v>
      </c>
      <c r="E5" s="399">
        <v>3521044</v>
      </c>
      <c r="F5" s="399">
        <v>10062787</v>
      </c>
      <c r="G5" s="400">
        <v>0</v>
      </c>
      <c r="H5" s="176"/>
    </row>
    <row r="6" spans="1:8" s="184" customFormat="1" ht="21" customHeight="1">
      <c r="A6" s="93" t="s">
        <v>325</v>
      </c>
      <c r="B6" s="401">
        <v>145681795</v>
      </c>
      <c r="C6" s="194">
        <v>69617833</v>
      </c>
      <c r="D6" s="194">
        <v>61292291</v>
      </c>
      <c r="E6" s="194">
        <v>3621230</v>
      </c>
      <c r="F6" s="194">
        <v>10708654</v>
      </c>
      <c r="G6" s="402">
        <v>441787</v>
      </c>
      <c r="H6" s="176"/>
    </row>
    <row r="7" spans="1:8" s="184" customFormat="1" ht="21" customHeight="1">
      <c r="A7" s="93" t="s">
        <v>329</v>
      </c>
      <c r="B7" s="401">
        <v>147752646</v>
      </c>
      <c r="C7" s="194">
        <v>69880840</v>
      </c>
      <c r="D7" s="194">
        <v>62698653</v>
      </c>
      <c r="E7" s="194">
        <v>3431240</v>
      </c>
      <c r="F7" s="194">
        <v>10794677</v>
      </c>
      <c r="G7" s="402">
        <v>947236</v>
      </c>
      <c r="H7" s="176"/>
    </row>
    <row r="8" spans="1:8" s="184" customFormat="1" ht="21" customHeight="1">
      <c r="A8" s="93" t="s">
        <v>346</v>
      </c>
      <c r="B8" s="401">
        <v>159533275</v>
      </c>
      <c r="C8" s="194">
        <v>75453699</v>
      </c>
      <c r="D8" s="194">
        <v>66641309</v>
      </c>
      <c r="E8" s="194">
        <v>3660900</v>
      </c>
      <c r="F8" s="194">
        <v>11768540</v>
      </c>
      <c r="G8" s="403">
        <v>2008827</v>
      </c>
      <c r="H8" s="176"/>
    </row>
    <row r="9" spans="1:8" s="184" customFormat="1" ht="21" customHeight="1">
      <c r="A9" s="93" t="s">
        <v>558</v>
      </c>
      <c r="B9" s="193">
        <v>162986583</v>
      </c>
      <c r="C9" s="185">
        <v>76867211</v>
      </c>
      <c r="D9" s="185">
        <v>68077828</v>
      </c>
      <c r="E9" s="185">
        <v>3783677</v>
      </c>
      <c r="F9" s="185">
        <v>11919463</v>
      </c>
      <c r="G9" s="201">
        <v>2338404</v>
      </c>
      <c r="H9" s="176"/>
    </row>
    <row r="10" spans="1:7" s="184" customFormat="1" ht="21" customHeight="1">
      <c r="A10" s="93" t="s">
        <v>557</v>
      </c>
      <c r="B10" s="185">
        <f aca="true" t="shared" si="0" ref="B10:G10">SUM(B12:B18)</f>
        <v>161719096</v>
      </c>
      <c r="C10" s="185">
        <f t="shared" si="0"/>
        <v>76917225</v>
      </c>
      <c r="D10" s="185">
        <f t="shared" si="0"/>
        <v>67260133</v>
      </c>
      <c r="E10" s="185">
        <f t="shared" si="0"/>
        <v>3578652</v>
      </c>
      <c r="F10" s="185">
        <f t="shared" si="0"/>
        <v>11761640</v>
      </c>
      <c r="G10" s="185">
        <f t="shared" si="0"/>
        <v>2201446</v>
      </c>
    </row>
    <row r="11" spans="1:7" s="184" customFormat="1" ht="13.5" customHeight="1">
      <c r="A11" s="93"/>
      <c r="B11" s="185"/>
      <c r="C11" s="185"/>
      <c r="D11" s="185"/>
      <c r="E11" s="185"/>
      <c r="F11" s="185"/>
      <c r="G11" s="201"/>
    </row>
    <row r="12" spans="1:7" s="184" customFormat="1" ht="21" customHeight="1">
      <c r="A12" s="93" t="s">
        <v>142</v>
      </c>
      <c r="B12" s="193">
        <f>SUM(C12:G12)</f>
        <v>17398926</v>
      </c>
      <c r="C12" s="185">
        <v>7254115</v>
      </c>
      <c r="D12" s="185">
        <v>9814005</v>
      </c>
      <c r="E12" s="130">
        <v>330806</v>
      </c>
      <c r="F12" s="400">
        <v>0</v>
      </c>
      <c r="G12" s="400">
        <v>0</v>
      </c>
    </row>
    <row r="13" spans="1:7" s="184" customFormat="1" ht="21" customHeight="1">
      <c r="A13" s="93" t="s">
        <v>132</v>
      </c>
      <c r="B13" s="193">
        <f aca="true" t="shared" si="1" ref="B13:B18">SUM(C13:G13)</f>
        <v>18531686</v>
      </c>
      <c r="C13" s="185">
        <v>10338450</v>
      </c>
      <c r="D13" s="185">
        <v>7804421</v>
      </c>
      <c r="E13" s="130">
        <v>384798</v>
      </c>
      <c r="F13" s="400">
        <v>0</v>
      </c>
      <c r="G13" s="130">
        <v>4017</v>
      </c>
    </row>
    <row r="14" spans="1:7" s="184" customFormat="1" ht="21" customHeight="1">
      <c r="A14" s="93" t="s">
        <v>133</v>
      </c>
      <c r="B14" s="193">
        <f t="shared" si="1"/>
        <v>20607834</v>
      </c>
      <c r="C14" s="185">
        <v>6197903</v>
      </c>
      <c r="D14" s="185">
        <v>5673512</v>
      </c>
      <c r="E14" s="130">
        <v>511614</v>
      </c>
      <c r="F14" s="185">
        <v>8224805</v>
      </c>
      <c r="G14" s="400">
        <v>0</v>
      </c>
    </row>
    <row r="15" spans="1:7" s="184" customFormat="1" ht="21" customHeight="1">
      <c r="A15" s="93" t="s">
        <v>134</v>
      </c>
      <c r="B15" s="193">
        <f t="shared" si="1"/>
        <v>26444346</v>
      </c>
      <c r="C15" s="185">
        <v>13834765</v>
      </c>
      <c r="D15" s="185">
        <v>11926673</v>
      </c>
      <c r="E15" s="130">
        <v>348461</v>
      </c>
      <c r="F15" s="400">
        <v>0</v>
      </c>
      <c r="G15" s="130">
        <v>334447</v>
      </c>
    </row>
    <row r="16" spans="1:7" s="184" customFormat="1" ht="21" customHeight="1">
      <c r="A16" s="93" t="s">
        <v>135</v>
      </c>
      <c r="B16" s="193">
        <f t="shared" si="1"/>
        <v>25927816</v>
      </c>
      <c r="C16" s="185">
        <v>14391886</v>
      </c>
      <c r="D16" s="185">
        <v>9189540</v>
      </c>
      <c r="E16" s="130">
        <v>510545</v>
      </c>
      <c r="F16" s="400">
        <v>0</v>
      </c>
      <c r="G16" s="130">
        <v>1835845</v>
      </c>
    </row>
    <row r="17" spans="1:7" s="184" customFormat="1" ht="21" customHeight="1">
      <c r="A17" s="93" t="s">
        <v>136</v>
      </c>
      <c r="B17" s="193">
        <f t="shared" si="1"/>
        <v>41841544</v>
      </c>
      <c r="C17" s="185">
        <v>21613677</v>
      </c>
      <c r="D17" s="185">
        <v>16843705</v>
      </c>
      <c r="E17" s="130">
        <v>1311489</v>
      </c>
      <c r="F17" s="185">
        <v>2072673</v>
      </c>
      <c r="G17" s="400">
        <v>0</v>
      </c>
    </row>
    <row r="18" spans="1:7" s="184" customFormat="1" ht="21" customHeight="1">
      <c r="A18" s="98" t="s">
        <v>137</v>
      </c>
      <c r="B18" s="404">
        <f t="shared" si="1"/>
        <v>10966944</v>
      </c>
      <c r="C18" s="206">
        <v>3286429</v>
      </c>
      <c r="D18" s="206">
        <v>6008277</v>
      </c>
      <c r="E18" s="206">
        <v>180939</v>
      </c>
      <c r="F18" s="206">
        <v>1464162</v>
      </c>
      <c r="G18" s="206">
        <v>27137</v>
      </c>
    </row>
    <row r="19" spans="1:6" s="223" customFormat="1" ht="15" customHeight="1">
      <c r="A19" s="720" t="s">
        <v>428</v>
      </c>
      <c r="B19" s="720"/>
      <c r="C19" s="221"/>
      <c r="D19" s="221"/>
      <c r="E19" s="221"/>
      <c r="F19" s="222" t="s">
        <v>9</v>
      </c>
    </row>
    <row r="20" spans="1:6" s="224" customFormat="1" ht="15.75" customHeight="1">
      <c r="A20" s="719" t="s">
        <v>427</v>
      </c>
      <c r="B20" s="719"/>
      <c r="C20" s="719"/>
      <c r="D20" s="719"/>
      <c r="E20" s="405"/>
      <c r="F20" s="405"/>
    </row>
  </sheetData>
  <sheetProtection/>
  <mergeCells count="2">
    <mergeCell ref="A19:B19"/>
    <mergeCell ref="A20:D20"/>
  </mergeCells>
  <printOptions/>
  <pageMargins left="0.75" right="0.75" top="0.56" bottom="0.49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8.88671875" defaultRowHeight="13.5"/>
  <cols>
    <col min="1" max="1" width="8.88671875" style="18" customWidth="1"/>
    <col min="2" max="2" width="12.21484375" style="51" customWidth="1"/>
    <col min="3" max="3" width="8.21484375" style="68" customWidth="1"/>
    <col min="4" max="4" width="10.88671875" style="51" customWidth="1"/>
    <col min="5" max="5" width="6.88671875" style="68" customWidth="1"/>
    <col min="6" max="6" width="9.4453125" style="51" customWidth="1"/>
    <col min="7" max="7" width="6.88671875" style="68" customWidth="1"/>
    <col min="8" max="8" width="11.6640625" style="51" customWidth="1"/>
    <col min="9" max="9" width="7.5546875" style="68" bestFit="1" customWidth="1"/>
    <col min="10" max="10" width="11.21484375" style="51" customWidth="1"/>
    <col min="11" max="11" width="7.5546875" style="68" bestFit="1" customWidth="1"/>
    <col min="12" max="12" width="9.10546875" style="51" customWidth="1"/>
    <col min="13" max="13" width="7.5546875" style="68" bestFit="1" customWidth="1"/>
    <col min="14" max="14" width="9.21484375" style="51" customWidth="1"/>
    <col min="15" max="15" width="6.77734375" style="68" customWidth="1"/>
    <col min="16" max="16" width="11.21484375" style="51" customWidth="1"/>
    <col min="17" max="17" width="7.3359375" style="68" customWidth="1"/>
    <col min="18" max="16384" width="8.88671875" style="18" customWidth="1"/>
  </cols>
  <sheetData>
    <row r="1" spans="3:6" ht="19.5" customHeight="1">
      <c r="C1" s="65" t="s">
        <v>550</v>
      </c>
      <c r="D1" s="66"/>
      <c r="E1" s="67"/>
      <c r="F1" s="66"/>
    </row>
    <row r="2" ht="14.25">
      <c r="A2" s="63"/>
    </row>
    <row r="3" spans="1:17" s="184" customFormat="1" ht="18" customHeight="1">
      <c r="A3" s="99" t="s">
        <v>143</v>
      </c>
      <c r="B3" s="204"/>
      <c r="C3" s="217"/>
      <c r="D3" s="204"/>
      <c r="E3" s="217"/>
      <c r="F3" s="298" t="s">
        <v>9</v>
      </c>
      <c r="G3" s="217"/>
      <c r="H3" s="204"/>
      <c r="I3" s="217"/>
      <c r="J3" s="204"/>
      <c r="K3" s="217"/>
      <c r="L3" s="204"/>
      <c r="M3" s="217"/>
      <c r="N3" s="204"/>
      <c r="O3" s="217"/>
      <c r="P3" s="204"/>
      <c r="Q3" s="217"/>
    </row>
    <row r="4" spans="1:17" s="184" customFormat="1" ht="18" customHeight="1">
      <c r="A4" s="624" t="s">
        <v>271</v>
      </c>
      <c r="B4" s="731" t="s">
        <v>139</v>
      </c>
      <c r="C4" s="615"/>
      <c r="D4" s="731" t="s">
        <v>519</v>
      </c>
      <c r="E4" s="615"/>
      <c r="F4" s="731" t="s">
        <v>144</v>
      </c>
      <c r="G4" s="615"/>
      <c r="H4" s="731" t="s">
        <v>145</v>
      </c>
      <c r="I4" s="615"/>
      <c r="J4" s="721" t="s">
        <v>518</v>
      </c>
      <c r="K4" s="722"/>
      <c r="L4" s="722"/>
      <c r="M4" s="722"/>
      <c r="N4" s="722"/>
      <c r="O4" s="722"/>
      <c r="P4" s="722"/>
      <c r="Q4" s="722"/>
    </row>
    <row r="5" spans="1:17" s="184" customFormat="1" ht="11.25" customHeight="1">
      <c r="A5" s="624"/>
      <c r="B5" s="723" t="s">
        <v>9</v>
      </c>
      <c r="C5" s="725" t="s">
        <v>517</v>
      </c>
      <c r="D5" s="723"/>
      <c r="E5" s="725" t="s">
        <v>517</v>
      </c>
      <c r="F5" s="723"/>
      <c r="G5" s="725" t="s">
        <v>517</v>
      </c>
      <c r="H5" s="723"/>
      <c r="I5" s="725" t="s">
        <v>517</v>
      </c>
      <c r="J5" s="726"/>
      <c r="K5" s="406"/>
      <c r="L5" s="727" t="s">
        <v>516</v>
      </c>
      <c r="M5" s="407"/>
      <c r="N5" s="730" t="s">
        <v>515</v>
      </c>
      <c r="O5" s="407"/>
      <c r="P5" s="730" t="s">
        <v>514</v>
      </c>
      <c r="Q5" s="408"/>
    </row>
    <row r="6" spans="1:17" s="184" customFormat="1" ht="14.25" customHeight="1">
      <c r="A6" s="624"/>
      <c r="B6" s="724"/>
      <c r="C6" s="725"/>
      <c r="D6" s="724" t="s">
        <v>9</v>
      </c>
      <c r="E6" s="725"/>
      <c r="F6" s="724" t="s">
        <v>9</v>
      </c>
      <c r="G6" s="725"/>
      <c r="H6" s="724" t="s">
        <v>9</v>
      </c>
      <c r="I6" s="725"/>
      <c r="J6" s="724"/>
      <c r="K6" s="409" t="s">
        <v>146</v>
      </c>
      <c r="L6" s="728"/>
      <c r="M6" s="409" t="s">
        <v>146</v>
      </c>
      <c r="N6" s="724"/>
      <c r="O6" s="409" t="s">
        <v>146</v>
      </c>
      <c r="P6" s="730"/>
      <c r="Q6" s="410" t="s">
        <v>146</v>
      </c>
    </row>
    <row r="7" spans="1:17" s="184" customFormat="1" ht="12" customHeight="1">
      <c r="A7" s="624"/>
      <c r="B7" s="724"/>
      <c r="C7" s="725"/>
      <c r="D7" s="724" t="s">
        <v>9</v>
      </c>
      <c r="E7" s="725"/>
      <c r="F7" s="724" t="s">
        <v>9</v>
      </c>
      <c r="G7" s="725"/>
      <c r="H7" s="724" t="s">
        <v>9</v>
      </c>
      <c r="I7" s="725"/>
      <c r="J7" s="724"/>
      <c r="K7" s="411" t="s">
        <v>128</v>
      </c>
      <c r="L7" s="729"/>
      <c r="M7" s="411" t="s">
        <v>128</v>
      </c>
      <c r="N7" s="724"/>
      <c r="O7" s="411" t="s">
        <v>128</v>
      </c>
      <c r="P7" s="724"/>
      <c r="Q7" s="412" t="s">
        <v>128</v>
      </c>
    </row>
    <row r="8" spans="1:17" s="184" customFormat="1" ht="19.5" customHeight="1">
      <c r="A8" s="228" t="s">
        <v>319</v>
      </c>
      <c r="B8" s="204">
        <v>13133699</v>
      </c>
      <c r="C8" s="217">
        <v>100</v>
      </c>
      <c r="D8" s="204">
        <v>2861853</v>
      </c>
      <c r="E8" s="69">
        <v>21.79698080930579</v>
      </c>
      <c r="F8" s="204">
        <v>511698</v>
      </c>
      <c r="G8" s="69">
        <v>3.8872730570153364</v>
      </c>
      <c r="H8" s="204">
        <v>4953489</v>
      </c>
      <c r="I8" s="69">
        <v>37.673434285031156</v>
      </c>
      <c r="J8" s="204">
        <v>4806659</v>
      </c>
      <c r="K8" s="69">
        <v>36.64231184864771</v>
      </c>
      <c r="L8" s="204">
        <v>57886</v>
      </c>
      <c r="M8" s="69">
        <v>0.4399970729455254</v>
      </c>
      <c r="N8" s="204">
        <v>59129</v>
      </c>
      <c r="O8" s="69">
        <v>0.45023624896295034</v>
      </c>
      <c r="P8" s="204">
        <v>4689644</v>
      </c>
      <c r="Q8" s="69">
        <v>35.752078526739226</v>
      </c>
    </row>
    <row r="9" spans="1:17" s="184" customFormat="1" ht="19.5" customHeight="1">
      <c r="A9" s="93" t="s">
        <v>325</v>
      </c>
      <c r="B9" s="204">
        <v>14479994</v>
      </c>
      <c r="C9" s="217">
        <v>99.99997796857618</v>
      </c>
      <c r="D9" s="204">
        <v>3057073</v>
      </c>
      <c r="E9" s="69">
        <v>21.103774412195957</v>
      </c>
      <c r="F9" s="204">
        <v>585212</v>
      </c>
      <c r="G9" s="69">
        <v>4.029816033827974</v>
      </c>
      <c r="H9" s="204">
        <v>5306065</v>
      </c>
      <c r="I9" s="69">
        <v>36.55774939772254</v>
      </c>
      <c r="J9" s="204">
        <v>5531644</v>
      </c>
      <c r="K9" s="69">
        <v>38.30863812482972</v>
      </c>
      <c r="L9" s="204">
        <v>60250</v>
      </c>
      <c r="M9" s="69">
        <v>0.4142998963287045</v>
      </c>
      <c r="N9" s="204">
        <v>77014</v>
      </c>
      <c r="O9" s="69">
        <v>0.5348073902847151</v>
      </c>
      <c r="P9" s="204">
        <v>5394380</v>
      </c>
      <c r="Q9" s="69">
        <v>37.3595308382163</v>
      </c>
    </row>
    <row r="10" spans="1:17" s="184" customFormat="1" ht="19.5" customHeight="1">
      <c r="A10" s="93" t="s">
        <v>329</v>
      </c>
      <c r="B10" s="204">
        <v>14821944</v>
      </c>
      <c r="C10" s="217">
        <v>100</v>
      </c>
      <c r="D10" s="204">
        <v>3027757</v>
      </c>
      <c r="E10" s="69">
        <v>20.43120554148543</v>
      </c>
      <c r="F10" s="204">
        <v>639384</v>
      </c>
      <c r="G10" s="69">
        <v>4.30090601843914</v>
      </c>
      <c r="H10" s="204">
        <v>5337493</v>
      </c>
      <c r="I10" s="69">
        <v>36</v>
      </c>
      <c r="J10" s="204">
        <v>5817310</v>
      </c>
      <c r="K10" s="217">
        <v>39.2</v>
      </c>
      <c r="L10" s="204">
        <v>61529</v>
      </c>
      <c r="M10" s="69">
        <v>0.4118623645562495</v>
      </c>
      <c r="N10" s="204">
        <v>71468</v>
      </c>
      <c r="O10" s="69">
        <v>0.48647861411686866</v>
      </c>
      <c r="P10" s="204">
        <v>5684313</v>
      </c>
      <c r="Q10" s="217">
        <v>38.35</v>
      </c>
    </row>
    <row r="11" spans="1:17" s="184" customFormat="1" ht="19.5" customHeight="1">
      <c r="A11" s="93" t="s">
        <v>346</v>
      </c>
      <c r="B11" s="204">
        <v>14954955</v>
      </c>
      <c r="C11" s="217">
        <v>100</v>
      </c>
      <c r="D11" s="204">
        <v>3050594</v>
      </c>
      <c r="E11" s="217">
        <v>20.396309087101248</v>
      </c>
      <c r="F11" s="204">
        <v>661680</v>
      </c>
      <c r="G11" s="217">
        <v>4.41050643791323</v>
      </c>
      <c r="H11" s="204">
        <v>5378230</v>
      </c>
      <c r="I11" s="217">
        <v>35.86071481123876</v>
      </c>
      <c r="J11" s="204">
        <v>5864451</v>
      </c>
      <c r="K11" s="217">
        <v>39.332469663746764</v>
      </c>
      <c r="L11" s="204">
        <v>64790</v>
      </c>
      <c r="M11" s="217">
        <v>0.4296433770528955</v>
      </c>
      <c r="N11" s="204">
        <v>3635</v>
      </c>
      <c r="O11" s="217">
        <v>0.0243873282072392</v>
      </c>
      <c r="P11" s="204">
        <v>5796026</v>
      </c>
      <c r="Q11" s="217">
        <v>38.878417963491835</v>
      </c>
    </row>
    <row r="12" spans="1:18" s="184" customFormat="1" ht="19.5" customHeight="1">
      <c r="A12" s="93" t="s">
        <v>558</v>
      </c>
      <c r="B12" s="204">
        <v>15080053</v>
      </c>
      <c r="C12" s="217">
        <v>100.00000060627106</v>
      </c>
      <c r="D12" s="204">
        <v>3076642</v>
      </c>
      <c r="E12" s="70">
        <v>20.38085949430406</v>
      </c>
      <c r="F12" s="204">
        <v>720295</v>
      </c>
      <c r="G12" s="70">
        <v>4.765287433939913</v>
      </c>
      <c r="H12" s="204">
        <v>5308713</v>
      </c>
      <c r="I12" s="70">
        <v>35.09862233775224</v>
      </c>
      <c r="J12" s="204">
        <v>5974403</v>
      </c>
      <c r="K12" s="70">
        <v>39.755231340274854</v>
      </c>
      <c r="L12" s="204">
        <v>67041</v>
      </c>
      <c r="M12" s="70">
        <v>0.44095189154058073</v>
      </c>
      <c r="N12" s="204">
        <v>3874</v>
      </c>
      <c r="O12" s="70">
        <v>0.025662471865434317</v>
      </c>
      <c r="P12" s="204">
        <v>5903488</v>
      </c>
      <c r="Q12" s="413">
        <v>39.28861697686883</v>
      </c>
      <c r="R12" s="414"/>
    </row>
    <row r="13" spans="1:17" s="184" customFormat="1" ht="19.5" customHeight="1">
      <c r="A13" s="93" t="s">
        <v>557</v>
      </c>
      <c r="B13" s="204">
        <f>SUM(B15:B26)</f>
        <v>14858786</v>
      </c>
      <c r="C13" s="217">
        <f>AVERAGE(C15:C26)</f>
        <v>100.00002796206952</v>
      </c>
      <c r="D13" s="204">
        <f>SUM(D15:D26)</f>
        <v>2973764</v>
      </c>
      <c r="E13" s="217">
        <f>AVERAGE(E15:E26)</f>
        <v>20.01646820242853</v>
      </c>
      <c r="F13" s="204">
        <v>720034</v>
      </c>
      <c r="G13" s="217">
        <f>AVERAGE(G15:G26)</f>
        <v>4.836060904760868</v>
      </c>
      <c r="H13" s="204">
        <v>5137239</v>
      </c>
      <c r="I13" s="217">
        <f>AVERAGE(I15:I26)</f>
        <v>34.51152908370962</v>
      </c>
      <c r="J13" s="204">
        <f>SUM(J15:J26)</f>
        <v>6027750</v>
      </c>
      <c r="K13" s="217">
        <f>AVERAGE(K15:K26)</f>
        <v>40.63596977117052</v>
      </c>
      <c r="L13" s="204">
        <v>63346</v>
      </c>
      <c r="M13" s="217">
        <f>AVERAGE(M15:M26)</f>
        <v>0.4241672774557867</v>
      </c>
      <c r="N13" s="204">
        <f>SUM(N15:N26)</f>
        <v>4113</v>
      </c>
      <c r="O13" s="217">
        <f>AVERAGE(O15:O26)</f>
        <v>0.02771642768252534</v>
      </c>
      <c r="P13" s="204">
        <v>5960291</v>
      </c>
      <c r="Q13" s="217">
        <f>AVERAGE(Q15:Q26)</f>
        <v>40.1840860660322</v>
      </c>
    </row>
    <row r="14" spans="1:17" s="184" customFormat="1" ht="9" customHeight="1">
      <c r="A14" s="94"/>
      <c r="B14" s="204"/>
      <c r="C14" s="217"/>
      <c r="D14" s="204"/>
      <c r="E14" s="70"/>
      <c r="F14" s="90"/>
      <c r="G14" s="217"/>
      <c r="H14" s="204"/>
      <c r="I14" s="217"/>
      <c r="J14" s="90"/>
      <c r="K14" s="217"/>
      <c r="L14" s="90"/>
      <c r="M14" s="217"/>
      <c r="N14" s="90"/>
      <c r="O14" s="217"/>
      <c r="P14" s="90"/>
      <c r="Q14" s="217"/>
    </row>
    <row r="15" spans="1:17" s="184" customFormat="1" ht="24" customHeight="1">
      <c r="A15" s="93" t="s">
        <v>90</v>
      </c>
      <c r="B15" s="395">
        <v>1377672</v>
      </c>
      <c r="C15" s="413">
        <f>SUM(E15+G15+I15+K15)</f>
        <v>100.00007258621791</v>
      </c>
      <c r="D15" s="204">
        <v>271000</v>
      </c>
      <c r="E15" s="413">
        <f>D15/B15*100</f>
        <v>19.67086505351056</v>
      </c>
      <c r="F15" s="90">
        <v>67924</v>
      </c>
      <c r="G15" s="217">
        <f>F15/B15*100</f>
        <v>4.930346265293916</v>
      </c>
      <c r="H15" s="204">
        <v>502281</v>
      </c>
      <c r="I15" s="217">
        <f>H15/B15*100</f>
        <v>36.4586781178684</v>
      </c>
      <c r="J15" s="90">
        <f>SUM(L15+N15+P15)</f>
        <v>536468</v>
      </c>
      <c r="K15" s="217">
        <f>J15/B15*100</f>
        <v>38.940183149545035</v>
      </c>
      <c r="L15" s="90">
        <v>6860</v>
      </c>
      <c r="M15" s="217">
        <f>L15/B15*100</f>
        <v>0.4979414548600828</v>
      </c>
      <c r="N15" s="90">
        <v>333</v>
      </c>
      <c r="O15" s="217">
        <f>N15/B15*100</f>
        <v>0.02417121056390781</v>
      </c>
      <c r="P15" s="90">
        <v>529275</v>
      </c>
      <c r="Q15" s="217">
        <f>P15/B15*100</f>
        <v>38.41807048412104</v>
      </c>
    </row>
    <row r="16" spans="1:17" s="184" customFormat="1" ht="24" customHeight="1">
      <c r="A16" s="93" t="s">
        <v>91</v>
      </c>
      <c r="B16" s="395">
        <v>1314569</v>
      </c>
      <c r="C16" s="413">
        <f aca="true" t="shared" si="0" ref="C16:C26">SUM(E16+G16+I16+K16)</f>
        <v>100</v>
      </c>
      <c r="D16" s="204">
        <v>271199</v>
      </c>
      <c r="E16" s="413">
        <f aca="true" t="shared" si="1" ref="E16:E26">D16/B16*100</f>
        <v>20.6302598037836</v>
      </c>
      <c r="F16" s="90">
        <v>64711</v>
      </c>
      <c r="G16" s="217">
        <f aca="true" t="shared" si="2" ref="G16:G26">F16/B16*100</f>
        <v>4.922602008719208</v>
      </c>
      <c r="H16" s="204">
        <v>478397</v>
      </c>
      <c r="I16" s="217">
        <f aca="true" t="shared" si="3" ref="I16:I26">H16/B16*100</f>
        <v>36.391927696454125</v>
      </c>
      <c r="J16" s="90">
        <f aca="true" t="shared" si="4" ref="J16:J26">SUM(L16+N16+P16)</f>
        <v>500262</v>
      </c>
      <c r="K16" s="217">
        <f aca="true" t="shared" si="5" ref="K16:K26">J16/B16*100</f>
        <v>38.05521049104307</v>
      </c>
      <c r="L16" s="90">
        <v>6888</v>
      </c>
      <c r="M16" s="217">
        <f aca="true" t="shared" si="6" ref="M16:M26">L16/B16*100</f>
        <v>0.5239740173395234</v>
      </c>
      <c r="N16" s="90">
        <v>341</v>
      </c>
      <c r="O16" s="217">
        <f aca="true" t="shared" si="7" ref="O16:O26">N16/B16*100</f>
        <v>0.025940060962946793</v>
      </c>
      <c r="P16" s="90">
        <v>493033</v>
      </c>
      <c r="Q16" s="217">
        <f aca="true" t="shared" si="8" ref="Q16:Q26">P16/B16*100</f>
        <v>37.5052964127406</v>
      </c>
    </row>
    <row r="17" spans="1:17" s="184" customFormat="1" ht="24" customHeight="1">
      <c r="A17" s="93" t="s">
        <v>92</v>
      </c>
      <c r="B17" s="395">
        <v>1246283</v>
      </c>
      <c r="C17" s="413">
        <f t="shared" si="0"/>
        <v>99.99991976140251</v>
      </c>
      <c r="D17" s="204">
        <v>238231</v>
      </c>
      <c r="E17" s="413">
        <f t="shared" si="1"/>
        <v>19.11532131947559</v>
      </c>
      <c r="F17" s="90">
        <v>61712</v>
      </c>
      <c r="G17" s="217">
        <f t="shared" si="2"/>
        <v>4.951684328519285</v>
      </c>
      <c r="H17" s="204">
        <v>430061</v>
      </c>
      <c r="I17" s="217">
        <f t="shared" si="3"/>
        <v>34.507491476654984</v>
      </c>
      <c r="J17" s="90">
        <f t="shared" si="4"/>
        <v>516278</v>
      </c>
      <c r="K17" s="217">
        <f t="shared" si="5"/>
        <v>41.42542263675264</v>
      </c>
      <c r="L17" s="90">
        <v>5552</v>
      </c>
      <c r="M17" s="217">
        <f t="shared" si="6"/>
        <v>0.44548469328394913</v>
      </c>
      <c r="N17" s="90">
        <v>319</v>
      </c>
      <c r="O17" s="217">
        <f t="shared" si="7"/>
        <v>0.025596112600428635</v>
      </c>
      <c r="P17" s="90">
        <v>510407</v>
      </c>
      <c r="Q17" s="217">
        <f t="shared" si="8"/>
        <v>40.954341830868266</v>
      </c>
    </row>
    <row r="18" spans="1:17" s="184" customFormat="1" ht="24" customHeight="1">
      <c r="A18" s="93" t="s">
        <v>93</v>
      </c>
      <c r="B18" s="395">
        <v>1222595</v>
      </c>
      <c r="C18" s="413">
        <f t="shared" si="0"/>
        <v>100</v>
      </c>
      <c r="D18" s="204">
        <v>246460</v>
      </c>
      <c r="E18" s="413">
        <f t="shared" si="1"/>
        <v>20.158760668905074</v>
      </c>
      <c r="F18" s="90">
        <v>56372</v>
      </c>
      <c r="G18" s="217">
        <f t="shared" si="2"/>
        <v>4.610848236742339</v>
      </c>
      <c r="H18" s="204">
        <v>402254</v>
      </c>
      <c r="I18" s="217">
        <f t="shared" si="3"/>
        <v>32.901655904040176</v>
      </c>
      <c r="J18" s="90">
        <f t="shared" si="4"/>
        <v>517509</v>
      </c>
      <c r="K18" s="217">
        <f t="shared" si="5"/>
        <v>42.32873519031241</v>
      </c>
      <c r="L18" s="90">
        <v>4463</v>
      </c>
      <c r="M18" s="217">
        <f t="shared" si="6"/>
        <v>0.36504320727632616</v>
      </c>
      <c r="N18" s="90">
        <v>326</v>
      </c>
      <c r="O18" s="217">
        <f t="shared" si="7"/>
        <v>0.026664594571383003</v>
      </c>
      <c r="P18" s="90">
        <v>512720</v>
      </c>
      <c r="Q18" s="217">
        <f t="shared" si="8"/>
        <v>41.9370273884647</v>
      </c>
    </row>
    <row r="19" spans="1:17" s="184" customFormat="1" ht="24" customHeight="1">
      <c r="A19" s="93" t="s">
        <v>94</v>
      </c>
      <c r="B19" s="395">
        <v>1143206</v>
      </c>
      <c r="C19" s="413">
        <f t="shared" si="0"/>
        <v>100.00008747329878</v>
      </c>
      <c r="D19" s="204">
        <v>230107</v>
      </c>
      <c r="E19" s="413">
        <f t="shared" si="1"/>
        <v>20.128218361345198</v>
      </c>
      <c r="F19" s="90">
        <v>51539</v>
      </c>
      <c r="G19" s="217">
        <f t="shared" si="2"/>
        <v>4.508286345593008</v>
      </c>
      <c r="H19" s="204">
        <v>376371</v>
      </c>
      <c r="I19" s="217">
        <f t="shared" si="3"/>
        <v>32.92241293345206</v>
      </c>
      <c r="J19" s="90">
        <f t="shared" si="4"/>
        <v>485190</v>
      </c>
      <c r="K19" s="217">
        <f t="shared" si="5"/>
        <v>42.44116983290851</v>
      </c>
      <c r="L19" s="90">
        <v>3902</v>
      </c>
      <c r="M19" s="217">
        <f t="shared" si="6"/>
        <v>0.34132081182219126</v>
      </c>
      <c r="N19" s="90">
        <v>292</v>
      </c>
      <c r="O19" s="217">
        <f t="shared" si="7"/>
        <v>0.02554220324246024</v>
      </c>
      <c r="P19" s="90">
        <v>480996</v>
      </c>
      <c r="Q19" s="217">
        <f t="shared" si="8"/>
        <v>42.074306817843855</v>
      </c>
    </row>
    <row r="20" spans="1:17" s="184" customFormat="1" ht="24" customHeight="1">
      <c r="A20" s="93" t="s">
        <v>95</v>
      </c>
      <c r="B20" s="395">
        <v>1182480</v>
      </c>
      <c r="C20" s="413">
        <f t="shared" si="0"/>
        <v>100.00008456802652</v>
      </c>
      <c r="D20" s="204">
        <v>232989</v>
      </c>
      <c r="E20" s="413">
        <f t="shared" si="1"/>
        <v>19.703419930992492</v>
      </c>
      <c r="F20" s="90">
        <v>55353</v>
      </c>
      <c r="G20" s="217">
        <f t="shared" si="2"/>
        <v>4.68109397199107</v>
      </c>
      <c r="H20" s="204">
        <v>397052</v>
      </c>
      <c r="I20" s="217">
        <f t="shared" si="3"/>
        <v>33.57790406603072</v>
      </c>
      <c r="J20" s="90">
        <f t="shared" si="4"/>
        <v>497087</v>
      </c>
      <c r="K20" s="217">
        <f t="shared" si="5"/>
        <v>42.03766659901225</v>
      </c>
      <c r="L20" s="90">
        <v>5316</v>
      </c>
      <c r="M20" s="217">
        <f t="shared" si="6"/>
        <v>0.44956362898315405</v>
      </c>
      <c r="N20" s="90">
        <v>344</v>
      </c>
      <c r="O20" s="217">
        <f t="shared" si="7"/>
        <v>0.029091401123063392</v>
      </c>
      <c r="P20" s="90">
        <v>491427</v>
      </c>
      <c r="Q20" s="217">
        <f t="shared" si="8"/>
        <v>41.55901156890603</v>
      </c>
    </row>
    <row r="21" spans="1:17" s="184" customFormat="1" ht="24" customHeight="1">
      <c r="A21" s="93" t="s">
        <v>96</v>
      </c>
      <c r="B21" s="395">
        <v>1255757</v>
      </c>
      <c r="C21" s="413">
        <f t="shared" si="0"/>
        <v>100</v>
      </c>
      <c r="D21" s="204">
        <v>238409</v>
      </c>
      <c r="E21" s="413">
        <f t="shared" si="1"/>
        <v>18.985281388039247</v>
      </c>
      <c r="F21" s="90">
        <v>62467</v>
      </c>
      <c r="G21" s="217">
        <f>F21/B21*100</f>
        <v>4.97444967457876</v>
      </c>
      <c r="H21" s="204">
        <v>435797</v>
      </c>
      <c r="I21" s="217">
        <f t="shared" si="3"/>
        <v>34.70392759108649</v>
      </c>
      <c r="J21" s="90">
        <f t="shared" si="4"/>
        <v>519084</v>
      </c>
      <c r="K21" s="217">
        <f t="shared" si="5"/>
        <v>41.336341346295505</v>
      </c>
      <c r="L21" s="90">
        <v>5434</v>
      </c>
      <c r="M21" s="217">
        <f t="shared" si="6"/>
        <v>0.43272703237967214</v>
      </c>
      <c r="N21" s="90">
        <v>347</v>
      </c>
      <c r="O21" s="217">
        <f t="shared" si="7"/>
        <v>0.027632734677170822</v>
      </c>
      <c r="P21" s="90">
        <v>513303</v>
      </c>
      <c r="Q21" s="217">
        <f t="shared" si="8"/>
        <v>40.875981579238655</v>
      </c>
    </row>
    <row r="22" spans="1:17" s="184" customFormat="1" ht="24" customHeight="1">
      <c r="A22" s="93" t="s">
        <v>97</v>
      </c>
      <c r="B22" s="395">
        <v>1273769</v>
      </c>
      <c r="C22" s="413">
        <f t="shared" si="0"/>
        <v>100</v>
      </c>
      <c r="D22" s="204">
        <v>272991</v>
      </c>
      <c r="E22" s="413">
        <f t="shared" si="1"/>
        <v>21.431750968974754</v>
      </c>
      <c r="F22" s="90">
        <v>61630</v>
      </c>
      <c r="G22" s="217">
        <f t="shared" si="2"/>
        <v>4.83839691498223</v>
      </c>
      <c r="H22" s="204">
        <v>467884</v>
      </c>
      <c r="I22" s="217">
        <f t="shared" si="3"/>
        <v>36.73224893995693</v>
      </c>
      <c r="J22" s="90">
        <f t="shared" si="4"/>
        <v>471264</v>
      </c>
      <c r="K22" s="217">
        <f t="shared" si="5"/>
        <v>36.99760317608609</v>
      </c>
      <c r="L22" s="90">
        <v>5670</v>
      </c>
      <c r="M22" s="217">
        <f t="shared" si="6"/>
        <v>0.4451356564651832</v>
      </c>
      <c r="N22" s="90">
        <v>366</v>
      </c>
      <c r="O22" s="217">
        <f t="shared" si="7"/>
        <v>0.028733624385583256</v>
      </c>
      <c r="P22" s="90">
        <v>465228</v>
      </c>
      <c r="Q22" s="217">
        <f t="shared" si="8"/>
        <v>36.523733895235324</v>
      </c>
    </row>
    <row r="23" spans="1:17" s="184" customFormat="1" ht="24" customHeight="1">
      <c r="A23" s="93" t="s">
        <v>98</v>
      </c>
      <c r="B23" s="395">
        <v>1182542</v>
      </c>
      <c r="C23" s="413">
        <f t="shared" si="0"/>
        <v>100</v>
      </c>
      <c r="D23" s="204">
        <v>241672</v>
      </c>
      <c r="E23" s="413">
        <f t="shared" si="1"/>
        <v>20.43665256709698</v>
      </c>
      <c r="F23" s="90">
        <v>57031</v>
      </c>
      <c r="G23" s="217">
        <f t="shared" si="2"/>
        <v>4.822746253410027</v>
      </c>
      <c r="H23" s="204">
        <v>419164</v>
      </c>
      <c r="I23" s="217">
        <f t="shared" si="3"/>
        <v>35.44601375680526</v>
      </c>
      <c r="J23" s="90">
        <f t="shared" si="4"/>
        <v>464675</v>
      </c>
      <c r="K23" s="217">
        <f t="shared" si="5"/>
        <v>39.29458742268774</v>
      </c>
      <c r="L23" s="90">
        <v>5298</v>
      </c>
      <c r="M23" s="217">
        <f t="shared" si="6"/>
        <v>0.4480179139514706</v>
      </c>
      <c r="N23" s="90">
        <v>331</v>
      </c>
      <c r="O23" s="217">
        <f t="shared" si="7"/>
        <v>0.0279905491728835</v>
      </c>
      <c r="P23" s="90">
        <v>459046</v>
      </c>
      <c r="Q23" s="217">
        <f t="shared" si="8"/>
        <v>38.81857895956338</v>
      </c>
    </row>
    <row r="24" spans="1:17" s="184" customFormat="1" ht="24" customHeight="1">
      <c r="A24" s="280" t="s">
        <v>147</v>
      </c>
      <c r="B24" s="395">
        <v>1147482</v>
      </c>
      <c r="C24" s="413">
        <f t="shared" si="0"/>
        <v>100.00008714733652</v>
      </c>
      <c r="D24" s="204">
        <v>226290</v>
      </c>
      <c r="E24" s="413">
        <f t="shared" si="1"/>
        <v>19.720570780195246</v>
      </c>
      <c r="F24" s="90">
        <v>52632</v>
      </c>
      <c r="G24" s="217">
        <f t="shared" si="2"/>
        <v>4.586738615507694</v>
      </c>
      <c r="H24" s="204">
        <v>377474</v>
      </c>
      <c r="I24" s="217">
        <f t="shared" si="3"/>
        <v>32.895853704023246</v>
      </c>
      <c r="J24" s="90">
        <f t="shared" si="4"/>
        <v>491087</v>
      </c>
      <c r="K24" s="217">
        <f t="shared" si="5"/>
        <v>42.79692404761033</v>
      </c>
      <c r="L24" s="90">
        <v>4129</v>
      </c>
      <c r="M24" s="217">
        <f t="shared" si="6"/>
        <v>0.3598313524743743</v>
      </c>
      <c r="N24" s="90">
        <v>331</v>
      </c>
      <c r="O24" s="217">
        <f t="shared" si="7"/>
        <v>0.028845768386780796</v>
      </c>
      <c r="P24" s="90">
        <v>486627</v>
      </c>
      <c r="Q24" s="217">
        <f t="shared" si="8"/>
        <v>42.40824692674918</v>
      </c>
    </row>
    <row r="25" spans="1:17" s="184" customFormat="1" ht="24" customHeight="1">
      <c r="A25" s="280" t="s">
        <v>148</v>
      </c>
      <c r="B25" s="395">
        <v>1190355</v>
      </c>
      <c r="C25" s="413">
        <f t="shared" si="0"/>
        <v>100.00008400855208</v>
      </c>
      <c r="D25" s="204">
        <v>246500</v>
      </c>
      <c r="E25" s="413">
        <f t="shared" si="1"/>
        <v>20.708108085403094</v>
      </c>
      <c r="F25" s="90">
        <v>56571</v>
      </c>
      <c r="G25" s="217">
        <f t="shared" si="2"/>
        <v>4.752447799185957</v>
      </c>
      <c r="H25" s="204">
        <v>390590</v>
      </c>
      <c r="I25" s="217">
        <f t="shared" si="3"/>
        <v>32.81290035325596</v>
      </c>
      <c r="J25" s="90">
        <f t="shared" si="4"/>
        <v>496695</v>
      </c>
      <c r="K25" s="217">
        <f t="shared" si="5"/>
        <v>41.72662777070706</v>
      </c>
      <c r="L25" s="90">
        <v>4437</v>
      </c>
      <c r="M25" s="217">
        <f t="shared" si="6"/>
        <v>0.37274594553725565</v>
      </c>
      <c r="N25" s="90">
        <v>378</v>
      </c>
      <c r="O25" s="217">
        <f t="shared" si="7"/>
        <v>0.031755232682687096</v>
      </c>
      <c r="P25" s="90">
        <v>491880</v>
      </c>
      <c r="Q25" s="217">
        <f t="shared" si="8"/>
        <v>41.322126592487116</v>
      </c>
    </row>
    <row r="26" spans="1:17" s="184" customFormat="1" ht="24" customHeight="1">
      <c r="A26" s="415" t="s">
        <v>149</v>
      </c>
      <c r="B26" s="396">
        <v>1322076</v>
      </c>
      <c r="C26" s="416">
        <f t="shared" si="0"/>
        <v>100</v>
      </c>
      <c r="D26" s="86">
        <v>257916</v>
      </c>
      <c r="E26" s="416">
        <f t="shared" si="1"/>
        <v>19.50840950142049</v>
      </c>
      <c r="F26" s="86">
        <v>72094</v>
      </c>
      <c r="G26" s="416">
        <f t="shared" si="2"/>
        <v>5.45309044260693</v>
      </c>
      <c r="H26" s="86">
        <v>459915</v>
      </c>
      <c r="I26" s="416">
        <f t="shared" si="3"/>
        <v>34.787334464887046</v>
      </c>
      <c r="J26" s="86">
        <f t="shared" si="4"/>
        <v>532151</v>
      </c>
      <c r="K26" s="416">
        <f t="shared" si="5"/>
        <v>40.25116559108554</v>
      </c>
      <c r="L26" s="86">
        <v>5397</v>
      </c>
      <c r="M26" s="416">
        <f t="shared" si="6"/>
        <v>0.4082216150962577</v>
      </c>
      <c r="N26" s="86">
        <v>405</v>
      </c>
      <c r="O26" s="416">
        <f t="shared" si="7"/>
        <v>0.03063363982100878</v>
      </c>
      <c r="P26" s="86">
        <v>526349</v>
      </c>
      <c r="Q26" s="416">
        <f t="shared" si="8"/>
        <v>39.81231033616827</v>
      </c>
    </row>
    <row r="27" spans="1:17" s="223" customFormat="1" ht="20.25" customHeight="1">
      <c r="A27" s="222" t="s">
        <v>513</v>
      </c>
      <c r="B27" s="352"/>
      <c r="C27" s="417"/>
      <c r="D27" s="352"/>
      <c r="E27" s="417"/>
      <c r="F27" s="352"/>
      <c r="G27" s="418"/>
      <c r="H27" s="352"/>
      <c r="I27" s="417"/>
      <c r="J27" s="352"/>
      <c r="K27" s="417"/>
      <c r="L27" s="352"/>
      <c r="M27" s="417"/>
      <c r="N27" s="352"/>
      <c r="O27" s="417"/>
      <c r="P27" s="352"/>
      <c r="Q27" s="71"/>
    </row>
    <row r="28" spans="1:17" s="318" customFormat="1" ht="14.25">
      <c r="A28" s="419"/>
      <c r="B28" s="420"/>
      <c r="C28" s="421" t="s">
        <v>9</v>
      </c>
      <c r="D28" s="420"/>
      <c r="E28" s="422"/>
      <c r="F28" s="420"/>
      <c r="G28" s="422"/>
      <c r="H28" s="420"/>
      <c r="I28" s="422"/>
      <c r="J28" s="420"/>
      <c r="K28" s="422"/>
      <c r="L28" s="420"/>
      <c r="M28" s="422"/>
      <c r="N28" s="420"/>
      <c r="O28" s="422"/>
      <c r="P28" s="420"/>
      <c r="Q28" s="421" t="s">
        <v>207</v>
      </c>
    </row>
  </sheetData>
  <sheetProtection/>
  <mergeCells count="18">
    <mergeCell ref="A4:A7"/>
    <mergeCell ref="B4:C4"/>
    <mergeCell ref="D4:E4"/>
    <mergeCell ref="F4:G4"/>
    <mergeCell ref="H4:I4"/>
    <mergeCell ref="I5:I7"/>
    <mergeCell ref="J4:Q4"/>
    <mergeCell ref="B5:B7"/>
    <mergeCell ref="C5:C7"/>
    <mergeCell ref="D5:D7"/>
    <mergeCell ref="E5:E7"/>
    <mergeCell ref="F5:F7"/>
    <mergeCell ref="G5:G7"/>
    <mergeCell ref="H5:H7"/>
    <mergeCell ref="J5:J7"/>
    <mergeCell ref="L5:L7"/>
    <mergeCell ref="N5:N7"/>
    <mergeCell ref="P5:P7"/>
  </mergeCells>
  <printOptions/>
  <pageMargins left="0.2755905511811024" right="0.2362204724409449" top="0.9055118110236221" bottom="0.6299212598425197" header="0.5118110236220472" footer="0.5118110236220472"/>
  <pageSetup fitToHeight="1" fitToWidth="1" horizontalDpi="600" verticalDpi="600" orientation="landscape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C13" sqref="C13:C24"/>
    </sheetView>
  </sheetViews>
  <sheetFormatPr defaultColWidth="8.88671875" defaultRowHeight="13.5"/>
  <cols>
    <col min="1" max="1" width="11.6640625" style="18" customWidth="1"/>
    <col min="2" max="2" width="10.77734375" style="18" customWidth="1"/>
    <col min="3" max="7" width="15.77734375" style="18" customWidth="1"/>
    <col min="8" max="16384" width="8.88671875" style="18" customWidth="1"/>
  </cols>
  <sheetData>
    <row r="1" spans="3:7" s="27" customFormat="1" ht="17.25" customHeight="1">
      <c r="C1" s="19" t="s">
        <v>637</v>
      </c>
      <c r="D1" s="19"/>
      <c r="E1" s="61"/>
      <c r="F1" s="61"/>
      <c r="G1" s="61"/>
    </row>
    <row r="2" spans="1:7" s="27" customFormat="1" ht="15">
      <c r="A2" s="61"/>
      <c r="B2" s="61"/>
      <c r="E2" s="61"/>
      <c r="F2" s="61"/>
      <c r="G2" s="61"/>
    </row>
    <row r="3" spans="1:7" s="27" customFormat="1" ht="15">
      <c r="A3" s="281" t="s">
        <v>285</v>
      </c>
      <c r="B3" s="87"/>
      <c r="C3" s="87"/>
      <c r="D3" s="87"/>
      <c r="E3" s="87"/>
      <c r="F3" s="87"/>
      <c r="G3" s="87"/>
    </row>
    <row r="4" spans="1:7" ht="14.25">
      <c r="A4" s="228" t="s">
        <v>283</v>
      </c>
      <c r="B4" s="614" t="s">
        <v>286</v>
      </c>
      <c r="C4" s="614"/>
      <c r="D4" s="614" t="s">
        <v>287</v>
      </c>
      <c r="E4" s="614"/>
      <c r="F4" s="614" t="s">
        <v>288</v>
      </c>
      <c r="G4" s="613"/>
    </row>
    <row r="5" spans="1:7" ht="14.25">
      <c r="A5" s="98" t="s">
        <v>284</v>
      </c>
      <c r="B5" s="182" t="s">
        <v>150</v>
      </c>
      <c r="C5" s="92" t="s">
        <v>521</v>
      </c>
      <c r="D5" s="92" t="s">
        <v>150</v>
      </c>
      <c r="E5" s="92" t="s">
        <v>520</v>
      </c>
      <c r="F5" s="92" t="s">
        <v>150</v>
      </c>
      <c r="G5" s="100" t="s">
        <v>520</v>
      </c>
    </row>
    <row r="6" spans="1:7" ht="14.25">
      <c r="A6" s="93" t="s">
        <v>319</v>
      </c>
      <c r="B6" s="87">
        <v>1</v>
      </c>
      <c r="C6" s="87">
        <v>917640</v>
      </c>
      <c r="D6" s="87">
        <v>323</v>
      </c>
      <c r="E6" s="87">
        <v>82185</v>
      </c>
      <c r="F6" s="87">
        <v>35</v>
      </c>
      <c r="G6" s="87">
        <v>181823</v>
      </c>
    </row>
    <row r="7" spans="1:7" ht="14.25">
      <c r="A7" s="93" t="s">
        <v>325</v>
      </c>
      <c r="B7" s="87">
        <v>1</v>
      </c>
      <c r="C7" s="87">
        <v>1030814</v>
      </c>
      <c r="D7" s="87">
        <v>314</v>
      </c>
      <c r="E7" s="87">
        <v>75385</v>
      </c>
      <c r="F7" s="87">
        <v>36</v>
      </c>
      <c r="G7" s="87">
        <v>186956</v>
      </c>
    </row>
    <row r="8" spans="1:7" ht="14.25">
      <c r="A8" s="93" t="s">
        <v>329</v>
      </c>
      <c r="B8" s="87">
        <v>1</v>
      </c>
      <c r="C8" s="87">
        <v>1087918</v>
      </c>
      <c r="D8" s="87">
        <v>310</v>
      </c>
      <c r="E8" s="87">
        <v>69666</v>
      </c>
      <c r="F8" s="87">
        <v>41</v>
      </c>
      <c r="G8" s="87">
        <v>178025</v>
      </c>
    </row>
    <row r="9" spans="1:7" ht="14.25">
      <c r="A9" s="93" t="s">
        <v>346</v>
      </c>
      <c r="B9" s="87">
        <v>1</v>
      </c>
      <c r="C9" s="87">
        <v>1104478</v>
      </c>
      <c r="D9" s="87">
        <v>305</v>
      </c>
      <c r="E9" s="87">
        <v>80409</v>
      </c>
      <c r="F9" s="87">
        <v>44</v>
      </c>
      <c r="G9" s="87">
        <v>196624</v>
      </c>
    </row>
    <row r="10" spans="1:7" ht="14.25">
      <c r="A10" s="93" t="s">
        <v>558</v>
      </c>
      <c r="B10" s="87">
        <v>1</v>
      </c>
      <c r="C10" s="87">
        <v>1111473</v>
      </c>
      <c r="D10" s="87">
        <v>305</v>
      </c>
      <c r="E10" s="87">
        <v>53925</v>
      </c>
      <c r="F10" s="87">
        <v>49</v>
      </c>
      <c r="G10" s="87">
        <v>173476</v>
      </c>
    </row>
    <row r="11" spans="1:7" ht="14.25">
      <c r="A11" s="93" t="s">
        <v>557</v>
      </c>
      <c r="B11" s="87">
        <f>SUM(B24)</f>
        <v>1</v>
      </c>
      <c r="C11" s="87">
        <f>SUM(C13:C24)</f>
        <v>1068399</v>
      </c>
      <c r="D11" s="87">
        <f>D24</f>
        <v>295</v>
      </c>
      <c r="E11" s="87">
        <f>SUM(E13:E24)</f>
        <v>59447</v>
      </c>
      <c r="F11" s="87">
        <f>SUM(F24)</f>
        <v>54</v>
      </c>
      <c r="G11" s="87">
        <f>SUM(G13:G24)</f>
        <v>169776</v>
      </c>
    </row>
    <row r="12" spans="1:7" ht="7.5" customHeight="1">
      <c r="A12" s="94"/>
      <c r="B12" s="87"/>
      <c r="C12" s="87"/>
      <c r="D12" s="87"/>
      <c r="E12" s="87"/>
      <c r="F12" s="87"/>
      <c r="G12" s="87"/>
    </row>
    <row r="13" spans="1:7" ht="14.25">
      <c r="A13" s="93" t="s">
        <v>90</v>
      </c>
      <c r="B13" s="87">
        <v>1</v>
      </c>
      <c r="C13" s="132">
        <v>144790</v>
      </c>
      <c r="D13" s="90">
        <v>0</v>
      </c>
      <c r="E13" s="423">
        <v>5181</v>
      </c>
      <c r="F13" s="90">
        <v>0</v>
      </c>
      <c r="G13" s="423">
        <v>13494</v>
      </c>
    </row>
    <row r="14" spans="1:7" ht="14.25">
      <c r="A14" s="93" t="s">
        <v>91</v>
      </c>
      <c r="B14" s="87">
        <v>1</v>
      </c>
      <c r="C14" s="132">
        <v>144360</v>
      </c>
      <c r="D14" s="90">
        <v>0</v>
      </c>
      <c r="E14" s="423">
        <v>4666</v>
      </c>
      <c r="F14" s="90">
        <v>0</v>
      </c>
      <c r="G14" s="423">
        <v>12572</v>
      </c>
    </row>
    <row r="15" spans="1:7" ht="14.25">
      <c r="A15" s="93" t="s">
        <v>92</v>
      </c>
      <c r="B15" s="87">
        <v>1</v>
      </c>
      <c r="C15" s="132">
        <v>128713</v>
      </c>
      <c r="D15" s="90">
        <v>0</v>
      </c>
      <c r="E15" s="423">
        <v>4399</v>
      </c>
      <c r="F15" s="90">
        <v>0</v>
      </c>
      <c r="G15" s="423">
        <v>13648</v>
      </c>
    </row>
    <row r="16" spans="1:7" ht="14.25">
      <c r="A16" s="93" t="s">
        <v>93</v>
      </c>
      <c r="B16" s="87">
        <v>1</v>
      </c>
      <c r="C16" s="132">
        <v>106905</v>
      </c>
      <c r="D16" s="90">
        <v>0</v>
      </c>
      <c r="E16" s="423">
        <v>4969</v>
      </c>
      <c r="F16" s="90">
        <v>0</v>
      </c>
      <c r="G16" s="423">
        <v>13633</v>
      </c>
    </row>
    <row r="17" spans="1:7" ht="14.25">
      <c r="A17" s="93" t="s">
        <v>94</v>
      </c>
      <c r="B17" s="87">
        <v>1</v>
      </c>
      <c r="C17" s="132">
        <v>77042</v>
      </c>
      <c r="D17" s="90">
        <v>0</v>
      </c>
      <c r="E17" s="423">
        <v>4525</v>
      </c>
      <c r="F17" s="90">
        <v>0</v>
      </c>
      <c r="G17" s="423">
        <v>14293</v>
      </c>
    </row>
    <row r="18" spans="1:7" ht="14.25">
      <c r="A18" s="93" t="s">
        <v>95</v>
      </c>
      <c r="B18" s="87">
        <v>1</v>
      </c>
      <c r="C18" s="132">
        <v>63014</v>
      </c>
      <c r="D18" s="90">
        <v>0</v>
      </c>
      <c r="E18" s="423">
        <v>4519</v>
      </c>
      <c r="F18" s="90">
        <v>0</v>
      </c>
      <c r="G18" s="423">
        <v>14409</v>
      </c>
    </row>
    <row r="19" spans="1:7" ht="14.25">
      <c r="A19" s="93" t="s">
        <v>96</v>
      </c>
      <c r="B19" s="87">
        <v>1</v>
      </c>
      <c r="C19" s="132">
        <v>57902</v>
      </c>
      <c r="D19" s="90">
        <v>0</v>
      </c>
      <c r="E19" s="423">
        <v>4505</v>
      </c>
      <c r="F19" s="90">
        <v>0</v>
      </c>
      <c r="G19" s="423">
        <v>15280</v>
      </c>
    </row>
    <row r="20" spans="1:7" ht="14.25">
      <c r="A20" s="93" t="s">
        <v>97</v>
      </c>
      <c r="B20" s="87">
        <v>1</v>
      </c>
      <c r="C20" s="132">
        <v>53577</v>
      </c>
      <c r="D20" s="90">
        <v>0</v>
      </c>
      <c r="E20" s="423">
        <v>4239</v>
      </c>
      <c r="F20" s="90">
        <v>0</v>
      </c>
      <c r="G20" s="423">
        <v>14624</v>
      </c>
    </row>
    <row r="21" spans="1:7" ht="14.25">
      <c r="A21" s="93" t="s">
        <v>98</v>
      </c>
      <c r="B21" s="87">
        <v>1</v>
      </c>
      <c r="C21" s="132">
        <v>51668</v>
      </c>
      <c r="D21" s="90">
        <v>0</v>
      </c>
      <c r="E21" s="423">
        <v>10266</v>
      </c>
      <c r="F21" s="90">
        <v>0</v>
      </c>
      <c r="G21" s="423">
        <v>14336</v>
      </c>
    </row>
    <row r="22" spans="1:7" ht="14.25">
      <c r="A22" s="93" t="s">
        <v>73</v>
      </c>
      <c r="B22" s="87">
        <v>1</v>
      </c>
      <c r="C22" s="132">
        <v>57252</v>
      </c>
      <c r="D22" s="90">
        <v>0</v>
      </c>
      <c r="E22" s="423">
        <v>3514</v>
      </c>
      <c r="F22" s="90">
        <v>0</v>
      </c>
      <c r="G22" s="423">
        <v>14593</v>
      </c>
    </row>
    <row r="23" spans="1:7" ht="14.25">
      <c r="A23" s="93" t="s">
        <v>74</v>
      </c>
      <c r="B23" s="87">
        <v>1</v>
      </c>
      <c r="C23" s="132">
        <v>75145</v>
      </c>
      <c r="D23" s="90">
        <v>0</v>
      </c>
      <c r="E23" s="423">
        <v>3443</v>
      </c>
      <c r="F23" s="90">
        <v>0</v>
      </c>
      <c r="G23" s="423">
        <v>13583</v>
      </c>
    </row>
    <row r="24" spans="1:7" ht="14.25">
      <c r="A24" s="98" t="s">
        <v>75</v>
      </c>
      <c r="B24" s="91">
        <v>1</v>
      </c>
      <c r="C24" s="131">
        <v>108031</v>
      </c>
      <c r="D24" s="424">
        <v>295</v>
      </c>
      <c r="E24" s="424">
        <v>5221</v>
      </c>
      <c r="F24" s="424">
        <v>54</v>
      </c>
      <c r="G24" s="424">
        <v>15311</v>
      </c>
    </row>
    <row r="25" spans="1:7" ht="14.25">
      <c r="A25" s="222" t="s">
        <v>636</v>
      </c>
      <c r="B25" s="221"/>
      <c r="C25" s="221"/>
      <c r="D25" s="221"/>
      <c r="E25" s="221"/>
      <c r="F25" s="221"/>
      <c r="G25" s="221"/>
    </row>
    <row r="26" spans="1:7" ht="14.25">
      <c r="A26" s="405"/>
      <c r="B26" s="405"/>
      <c r="C26" s="405"/>
      <c r="D26" s="405"/>
      <c r="E26" s="405"/>
      <c r="F26" s="405"/>
      <c r="G26" s="405"/>
    </row>
  </sheetData>
  <sheetProtection/>
  <mergeCells count="3">
    <mergeCell ref="B4:C4"/>
    <mergeCell ref="D4:E4"/>
    <mergeCell ref="F4:G4"/>
  </mergeCells>
  <printOptions/>
  <pageMargins left="1.4960629921259843" right="0.7480314960629921" top="0.8661417322834646" bottom="0.4724409448818898" header="0.8661417322834646" footer="0.5118110236220472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6384" width="8.77734375" style="48" customWidth="1"/>
  </cols>
  <sheetData>
    <row r="1" spans="1:15" s="18" customFormat="1" ht="29.25" customHeight="1">
      <c r="A1" s="732" t="s">
        <v>453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133"/>
      <c r="O1" s="133"/>
    </row>
    <row r="2" s="12" customFormat="1" ht="15" customHeight="1"/>
    <row r="3" spans="1:17" s="223" customFormat="1" ht="18.75" customHeight="1">
      <c r="A3" s="184" t="s">
        <v>447</v>
      </c>
      <c r="M3" s="281"/>
      <c r="N3" s="281"/>
      <c r="O3" s="281"/>
      <c r="P3" s="281"/>
      <c r="Q3" s="299"/>
    </row>
    <row r="4" spans="1:17" s="223" customFormat="1" ht="27" customHeight="1">
      <c r="A4" s="621" t="s">
        <v>432</v>
      </c>
      <c r="B4" s="625" t="s">
        <v>259</v>
      </c>
      <c r="C4" s="626"/>
      <c r="D4" s="626"/>
      <c r="E4" s="613" t="s">
        <v>446</v>
      </c>
      <c r="F4" s="635"/>
      <c r="G4" s="635"/>
      <c r="H4" s="635"/>
      <c r="I4" s="635"/>
      <c r="J4" s="635"/>
      <c r="K4" s="635"/>
      <c r="L4" s="621"/>
      <c r="M4" s="635" t="s">
        <v>638</v>
      </c>
      <c r="N4" s="635"/>
      <c r="O4" s="635"/>
      <c r="P4" s="635"/>
      <c r="Q4" s="635"/>
    </row>
    <row r="5" spans="1:17" s="223" customFormat="1" ht="27" customHeight="1">
      <c r="A5" s="621"/>
      <c r="B5" s="425"/>
      <c r="C5" s="92" t="s">
        <v>203</v>
      </c>
      <c r="D5" s="478" t="s">
        <v>334</v>
      </c>
      <c r="E5" s="475" t="s">
        <v>445</v>
      </c>
      <c r="F5" s="475" t="s">
        <v>444</v>
      </c>
      <c r="G5" s="475" t="s">
        <v>443</v>
      </c>
      <c r="H5" s="475" t="s">
        <v>442</v>
      </c>
      <c r="I5" s="476" t="s">
        <v>441</v>
      </c>
      <c r="J5" s="476" t="s">
        <v>440</v>
      </c>
      <c r="K5" s="475" t="s">
        <v>439</v>
      </c>
      <c r="L5" s="475" t="s">
        <v>438</v>
      </c>
      <c r="M5" s="477" t="s">
        <v>437</v>
      </c>
      <c r="N5" s="92" t="s">
        <v>436</v>
      </c>
      <c r="O5" s="92" t="s">
        <v>435</v>
      </c>
      <c r="P5" s="92" t="s">
        <v>434</v>
      </c>
      <c r="Q5" s="100" t="s">
        <v>433</v>
      </c>
    </row>
    <row r="6" spans="1:18" s="223" customFormat="1" ht="24" customHeight="1">
      <c r="A6" s="93" t="s">
        <v>319</v>
      </c>
      <c r="B6" s="201">
        <v>215479</v>
      </c>
      <c r="C6" s="402" t="s">
        <v>24</v>
      </c>
      <c r="D6" s="402" t="s">
        <v>24</v>
      </c>
      <c r="E6" s="485">
        <v>1968</v>
      </c>
      <c r="F6" s="186">
        <v>121981</v>
      </c>
      <c r="G6" s="185">
        <v>6900</v>
      </c>
      <c r="H6" s="185">
        <v>21174</v>
      </c>
      <c r="I6" s="187">
        <v>0</v>
      </c>
      <c r="J6" s="185">
        <v>43565</v>
      </c>
      <c r="K6" s="186">
        <v>19535</v>
      </c>
      <c r="L6" s="486">
        <v>356</v>
      </c>
      <c r="M6" s="201">
        <v>129550</v>
      </c>
      <c r="N6" s="201">
        <v>6917</v>
      </c>
      <c r="O6" s="201">
        <v>31328</v>
      </c>
      <c r="P6" s="201">
        <v>26543</v>
      </c>
      <c r="Q6" s="201">
        <v>21141</v>
      </c>
      <c r="R6" s="426"/>
    </row>
    <row r="7" spans="1:18" s="223" customFormat="1" ht="24" customHeight="1">
      <c r="A7" s="93" t="s">
        <v>325</v>
      </c>
      <c r="B7" s="201">
        <v>213269</v>
      </c>
      <c r="C7" s="402" t="s">
        <v>24</v>
      </c>
      <c r="D7" s="402" t="s">
        <v>24</v>
      </c>
      <c r="E7" s="485">
        <v>1980</v>
      </c>
      <c r="F7" s="186">
        <v>126883</v>
      </c>
      <c r="G7" s="185">
        <v>5750</v>
      </c>
      <c r="H7" s="185">
        <v>20981</v>
      </c>
      <c r="I7" s="187">
        <v>0</v>
      </c>
      <c r="J7" s="185">
        <v>44228</v>
      </c>
      <c r="K7" s="185">
        <v>12906</v>
      </c>
      <c r="L7" s="486">
        <v>541</v>
      </c>
      <c r="M7" s="201">
        <v>131361</v>
      </c>
      <c r="N7" s="201">
        <v>5208</v>
      </c>
      <c r="O7" s="201">
        <v>29443</v>
      </c>
      <c r="P7" s="201">
        <v>25374</v>
      </c>
      <c r="Q7" s="201">
        <v>21883</v>
      </c>
      <c r="R7" s="426"/>
    </row>
    <row r="8" spans="1:18" s="223" customFormat="1" ht="24" customHeight="1">
      <c r="A8" s="93" t="s">
        <v>329</v>
      </c>
      <c r="B8" s="201">
        <v>211723</v>
      </c>
      <c r="C8" s="402" t="s">
        <v>24</v>
      </c>
      <c r="D8" s="402" t="s">
        <v>24</v>
      </c>
      <c r="E8" s="485">
        <v>1951</v>
      </c>
      <c r="F8" s="186">
        <v>128381</v>
      </c>
      <c r="G8" s="185">
        <v>2805</v>
      </c>
      <c r="H8" s="185">
        <v>21267</v>
      </c>
      <c r="I8" s="187">
        <v>0</v>
      </c>
      <c r="J8" s="185">
        <v>44759</v>
      </c>
      <c r="K8" s="185">
        <v>12004</v>
      </c>
      <c r="L8" s="486">
        <v>556</v>
      </c>
      <c r="M8" s="201">
        <v>133521</v>
      </c>
      <c r="N8" s="201">
        <v>5598</v>
      </c>
      <c r="O8" s="201">
        <v>27624</v>
      </c>
      <c r="P8" s="201">
        <v>25132</v>
      </c>
      <c r="Q8" s="201">
        <v>19848</v>
      </c>
      <c r="R8" s="426"/>
    </row>
    <row r="9" spans="1:18" s="223" customFormat="1" ht="24" customHeight="1">
      <c r="A9" s="93" t="s">
        <v>346</v>
      </c>
      <c r="B9" s="201">
        <v>226824</v>
      </c>
      <c r="C9" s="402" t="s">
        <v>24</v>
      </c>
      <c r="D9" s="402" t="s">
        <v>24</v>
      </c>
      <c r="E9" s="485">
        <v>1838</v>
      </c>
      <c r="F9" s="186">
        <v>134256</v>
      </c>
      <c r="G9" s="185">
        <v>2357</v>
      </c>
      <c r="H9" s="185">
        <v>23788</v>
      </c>
      <c r="I9" s="90">
        <v>0</v>
      </c>
      <c r="J9" s="186">
        <v>50709</v>
      </c>
      <c r="K9" s="185">
        <v>12943</v>
      </c>
      <c r="L9" s="486">
        <v>933</v>
      </c>
      <c r="M9" s="201">
        <v>142231</v>
      </c>
      <c r="N9" s="201">
        <v>5011</v>
      </c>
      <c r="O9" s="201">
        <v>31332</v>
      </c>
      <c r="P9" s="201">
        <v>27984</v>
      </c>
      <c r="Q9" s="201">
        <v>20266</v>
      </c>
      <c r="R9" s="426"/>
    </row>
    <row r="10" spans="1:18" s="223" customFormat="1" ht="24" customHeight="1">
      <c r="A10" s="93" t="s">
        <v>558</v>
      </c>
      <c r="B10" s="201">
        <v>244750</v>
      </c>
      <c r="C10" s="402">
        <v>166006</v>
      </c>
      <c r="D10" s="402">
        <v>78744</v>
      </c>
      <c r="E10" s="485">
        <v>1814</v>
      </c>
      <c r="F10" s="186">
        <v>151232</v>
      </c>
      <c r="G10" s="185">
        <v>1300</v>
      </c>
      <c r="H10" s="185">
        <v>24837</v>
      </c>
      <c r="I10" s="90">
        <v>0</v>
      </c>
      <c r="J10" s="186">
        <v>52623</v>
      </c>
      <c r="K10" s="185">
        <v>12781</v>
      </c>
      <c r="L10" s="486">
        <v>163</v>
      </c>
      <c r="M10" s="201">
        <v>153107</v>
      </c>
      <c r="N10" s="201">
        <v>5335</v>
      </c>
      <c r="O10" s="201">
        <v>36200</v>
      </c>
      <c r="P10" s="201">
        <v>30099</v>
      </c>
      <c r="Q10" s="201">
        <v>20009</v>
      </c>
      <c r="R10" s="426"/>
    </row>
    <row r="11" spans="1:17" s="223" customFormat="1" ht="24" customHeight="1">
      <c r="A11" s="98" t="s">
        <v>557</v>
      </c>
      <c r="B11" s="427">
        <f>SUM(E11:L11)</f>
        <v>263765</v>
      </c>
      <c r="C11" s="428">
        <v>178406</v>
      </c>
      <c r="D11" s="428">
        <v>85359</v>
      </c>
      <c r="E11" s="427">
        <v>2042</v>
      </c>
      <c r="F11" s="206">
        <v>171677</v>
      </c>
      <c r="G11" s="206">
        <v>116</v>
      </c>
      <c r="H11" s="206">
        <v>25172</v>
      </c>
      <c r="I11" s="86">
        <v>0</v>
      </c>
      <c r="J11" s="429">
        <v>52913</v>
      </c>
      <c r="K11" s="206">
        <v>11620</v>
      </c>
      <c r="L11" s="487">
        <v>225</v>
      </c>
      <c r="M11" s="206">
        <v>165054</v>
      </c>
      <c r="N11" s="206">
        <v>5448</v>
      </c>
      <c r="O11" s="206">
        <v>39266</v>
      </c>
      <c r="P11" s="206">
        <v>30994</v>
      </c>
      <c r="Q11" s="206">
        <v>23003</v>
      </c>
    </row>
    <row r="12" spans="1:17" s="223" customFormat="1" ht="18" customHeight="1">
      <c r="A12" s="183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</row>
    <row r="13" spans="1:10" s="223" customFormat="1" ht="27" customHeight="1">
      <c r="A13" s="621" t="s">
        <v>432</v>
      </c>
      <c r="B13" s="613" t="s">
        <v>639</v>
      </c>
      <c r="C13" s="635"/>
      <c r="D13" s="635"/>
      <c r="E13" s="635"/>
      <c r="F13" s="621"/>
      <c r="G13" s="635" t="s">
        <v>640</v>
      </c>
      <c r="H13" s="635"/>
      <c r="I13" s="635"/>
      <c r="J13" s="635"/>
    </row>
    <row r="14" spans="1:10" s="223" customFormat="1" ht="27" customHeight="1">
      <c r="A14" s="621"/>
      <c r="B14" s="475" t="s">
        <v>30</v>
      </c>
      <c r="C14" s="475" t="s">
        <v>31</v>
      </c>
      <c r="D14" s="475" t="s">
        <v>32</v>
      </c>
      <c r="E14" s="475" t="s">
        <v>33</v>
      </c>
      <c r="F14" s="475" t="s">
        <v>431</v>
      </c>
      <c r="G14" s="477" t="s">
        <v>34</v>
      </c>
      <c r="H14" s="92" t="s">
        <v>35</v>
      </c>
      <c r="I14" s="92" t="s">
        <v>36</v>
      </c>
      <c r="J14" s="100" t="s">
        <v>37</v>
      </c>
    </row>
    <row r="15" spans="1:10" s="223" customFormat="1" ht="24" customHeight="1">
      <c r="A15" s="93" t="s">
        <v>319</v>
      </c>
      <c r="B15" s="193">
        <v>80229</v>
      </c>
      <c r="C15" s="185">
        <v>97722</v>
      </c>
      <c r="D15" s="185">
        <v>22508</v>
      </c>
      <c r="E15" s="185">
        <v>11213</v>
      </c>
      <c r="F15" s="190">
        <v>3807</v>
      </c>
      <c r="G15" s="201">
        <v>71596</v>
      </c>
      <c r="H15" s="201">
        <v>59285</v>
      </c>
      <c r="I15" s="201">
        <v>60467</v>
      </c>
      <c r="J15" s="201">
        <v>24131</v>
      </c>
    </row>
    <row r="16" spans="1:10" s="223" customFormat="1" ht="24" customHeight="1">
      <c r="A16" s="93" t="s">
        <v>325</v>
      </c>
      <c r="B16" s="193">
        <v>83619</v>
      </c>
      <c r="C16" s="185">
        <v>92043</v>
      </c>
      <c r="D16" s="185">
        <v>22160</v>
      </c>
      <c r="E16" s="185">
        <v>11344</v>
      </c>
      <c r="F16" s="486">
        <v>4103</v>
      </c>
      <c r="G16" s="201">
        <v>71194</v>
      </c>
      <c r="H16" s="201">
        <v>58244</v>
      </c>
      <c r="I16" s="201">
        <v>59520</v>
      </c>
      <c r="J16" s="201">
        <v>24311</v>
      </c>
    </row>
    <row r="17" spans="1:10" s="223" customFormat="1" ht="24" customHeight="1">
      <c r="A17" s="93" t="s">
        <v>329</v>
      </c>
      <c r="B17" s="193">
        <v>85775</v>
      </c>
      <c r="C17" s="185">
        <v>89089</v>
      </c>
      <c r="D17" s="185">
        <v>21412</v>
      </c>
      <c r="E17" s="185">
        <v>11140</v>
      </c>
      <c r="F17" s="486">
        <v>4307</v>
      </c>
      <c r="G17" s="201">
        <v>70839</v>
      </c>
      <c r="H17" s="201">
        <v>57765</v>
      </c>
      <c r="I17" s="201">
        <v>59025</v>
      </c>
      <c r="J17" s="201">
        <v>24094</v>
      </c>
    </row>
    <row r="18" spans="1:25" s="223" customFormat="1" ht="24" customHeight="1">
      <c r="A18" s="93" t="s">
        <v>346</v>
      </c>
      <c r="B18" s="193">
        <v>88404</v>
      </c>
      <c r="C18" s="185">
        <v>97263</v>
      </c>
      <c r="D18" s="185">
        <v>23757</v>
      </c>
      <c r="E18" s="185">
        <v>12302</v>
      </c>
      <c r="F18" s="486">
        <v>5098</v>
      </c>
      <c r="G18" s="201">
        <v>76620</v>
      </c>
      <c r="H18" s="201">
        <v>61381</v>
      </c>
      <c r="I18" s="201">
        <v>63296</v>
      </c>
      <c r="J18" s="201">
        <v>25527</v>
      </c>
      <c r="T18" s="299"/>
      <c r="U18" s="299"/>
      <c r="V18" s="299"/>
      <c r="W18" s="299"/>
      <c r="X18" s="299"/>
      <c r="Y18" s="299"/>
    </row>
    <row r="19" spans="1:25" s="223" customFormat="1" ht="24" customHeight="1">
      <c r="A19" s="93" t="s">
        <v>558</v>
      </c>
      <c r="B19" s="193">
        <v>89741</v>
      </c>
      <c r="C19" s="185">
        <v>110020</v>
      </c>
      <c r="D19" s="185">
        <v>25745</v>
      </c>
      <c r="E19" s="185">
        <v>13612</v>
      </c>
      <c r="F19" s="486">
        <v>5632</v>
      </c>
      <c r="G19" s="201">
        <v>82523</v>
      </c>
      <c r="H19" s="201">
        <v>66519</v>
      </c>
      <c r="I19" s="201">
        <v>68196</v>
      </c>
      <c r="J19" s="201">
        <v>27512</v>
      </c>
      <c r="T19" s="299"/>
      <c r="U19" s="299"/>
      <c r="V19" s="299"/>
      <c r="W19" s="299"/>
      <c r="X19" s="299"/>
      <c r="Y19" s="299"/>
    </row>
    <row r="20" spans="1:25" s="223" customFormat="1" ht="24" customHeight="1">
      <c r="A20" s="98" t="s">
        <v>559</v>
      </c>
      <c r="B20" s="488">
        <v>95345</v>
      </c>
      <c r="C20" s="206">
        <v>118101</v>
      </c>
      <c r="D20" s="206">
        <v>27784</v>
      </c>
      <c r="E20" s="206">
        <v>15861</v>
      </c>
      <c r="F20" s="487">
        <v>6674</v>
      </c>
      <c r="G20" s="374">
        <v>88737</v>
      </c>
      <c r="H20" s="374">
        <v>72098</v>
      </c>
      <c r="I20" s="206">
        <v>73324</v>
      </c>
      <c r="J20" s="206">
        <v>29606</v>
      </c>
      <c r="T20" s="299"/>
      <c r="U20" s="299"/>
      <c r="V20" s="299"/>
      <c r="W20" s="299"/>
      <c r="X20" s="299"/>
      <c r="Y20" s="299"/>
    </row>
    <row r="21" spans="1:25" s="223" customFormat="1" ht="6" customHeight="1">
      <c r="A21" s="281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</row>
    <row r="22" spans="1:17" s="299" customFormat="1" ht="18" customHeight="1">
      <c r="A22" s="223" t="s">
        <v>430</v>
      </c>
      <c r="B22" s="223"/>
      <c r="G22" s="223"/>
      <c r="H22" s="223"/>
      <c r="I22" s="223"/>
      <c r="J22" s="223"/>
      <c r="K22" s="223"/>
      <c r="O22" s="223"/>
      <c r="P22" s="223"/>
      <c r="Q22" s="223"/>
    </row>
    <row r="23" spans="1:11" s="223" customFormat="1" ht="18" customHeight="1">
      <c r="A23" s="711" t="s">
        <v>321</v>
      </c>
      <c r="B23" s="711"/>
      <c r="C23" s="711"/>
      <c r="D23" s="711"/>
      <c r="E23" s="711"/>
      <c r="F23" s="281"/>
      <c r="G23" s="711"/>
      <c r="H23" s="711"/>
      <c r="I23" s="711"/>
      <c r="J23" s="711"/>
      <c r="K23" s="711"/>
    </row>
    <row r="24" s="223" customFormat="1" ht="15" customHeight="1"/>
  </sheetData>
  <sheetProtection/>
  <mergeCells count="10">
    <mergeCell ref="A1:M1"/>
    <mergeCell ref="A23:E23"/>
    <mergeCell ref="G23:K23"/>
    <mergeCell ref="A4:A5"/>
    <mergeCell ref="B4:D4"/>
    <mergeCell ref="E4:L4"/>
    <mergeCell ref="M4:Q4"/>
    <mergeCell ref="A13:A14"/>
    <mergeCell ref="B13:F13"/>
    <mergeCell ref="G13:J13"/>
  </mergeCells>
  <printOptions/>
  <pageMargins left="0.5118110236220472" right="0.35433070866141736" top="0.787401574803149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N26"/>
  <sheetViews>
    <sheetView zoomScalePageLayoutView="0" workbookViewId="0" topLeftCell="A1">
      <selection activeCell="C3" sqref="C3"/>
    </sheetView>
  </sheetViews>
  <sheetFormatPr defaultColWidth="8.88671875" defaultRowHeight="13.5"/>
  <cols>
    <col min="1" max="1" width="6.99609375" style="164" customWidth="1"/>
    <col min="2" max="5" width="8.77734375" style="164" customWidth="1"/>
    <col min="6" max="19" width="9.10546875" style="164" customWidth="1"/>
    <col min="20" max="16384" width="8.88671875" style="164" customWidth="1"/>
  </cols>
  <sheetData>
    <row r="1" ht="18" customHeight="1">
      <c r="F1" s="166" t="s">
        <v>646</v>
      </c>
    </row>
    <row r="2" ht="22.5" customHeight="1"/>
    <row r="3" s="223" customFormat="1" ht="21.75" customHeight="1">
      <c r="A3" s="246" t="s">
        <v>205</v>
      </c>
    </row>
    <row r="4" spans="1:19" s="246" customFormat="1" ht="20.25" customHeight="1">
      <c r="A4" s="700" t="s">
        <v>548</v>
      </c>
      <c r="B4" s="666" t="s">
        <v>468</v>
      </c>
      <c r="C4" s="663" t="s">
        <v>547</v>
      </c>
      <c r="D4" s="700"/>
      <c r="E4" s="663" t="s">
        <v>546</v>
      </c>
      <c r="F4" s="733"/>
      <c r="G4" s="733"/>
      <c r="H4" s="700"/>
      <c r="I4" s="663" t="s">
        <v>545</v>
      </c>
      <c r="J4" s="733"/>
      <c r="K4" s="733"/>
      <c r="L4" s="733"/>
      <c r="M4" s="700"/>
      <c r="N4" s="666" t="s">
        <v>544</v>
      </c>
      <c r="O4" s="666"/>
      <c r="P4" s="666"/>
      <c r="Q4" s="666"/>
      <c r="R4" s="666"/>
      <c r="S4" s="663"/>
    </row>
    <row r="5" spans="1:19" s="246" customFormat="1" ht="24.75" customHeight="1">
      <c r="A5" s="700"/>
      <c r="B5" s="666"/>
      <c r="C5" s="264" t="s">
        <v>203</v>
      </c>
      <c r="D5" s="264" t="s">
        <v>334</v>
      </c>
      <c r="E5" s="264" t="s">
        <v>543</v>
      </c>
      <c r="F5" s="264" t="s">
        <v>542</v>
      </c>
      <c r="G5" s="264" t="s">
        <v>372</v>
      </c>
      <c r="H5" s="264" t="s">
        <v>541</v>
      </c>
      <c r="I5" s="264" t="s">
        <v>540</v>
      </c>
      <c r="J5" s="264" t="s">
        <v>539</v>
      </c>
      <c r="K5" s="264" t="s">
        <v>538</v>
      </c>
      <c r="L5" s="264" t="s">
        <v>537</v>
      </c>
      <c r="M5" s="264" t="s">
        <v>536</v>
      </c>
      <c r="N5" s="264" t="s">
        <v>535</v>
      </c>
      <c r="O5" s="264" t="s">
        <v>534</v>
      </c>
      <c r="P5" s="264" t="s">
        <v>533</v>
      </c>
      <c r="Q5" s="264" t="s">
        <v>532</v>
      </c>
      <c r="R5" s="264" t="s">
        <v>531</v>
      </c>
      <c r="S5" s="265" t="s">
        <v>530</v>
      </c>
    </row>
    <row r="6" spans="1:66" s="285" customFormat="1" ht="21.75" customHeight="1">
      <c r="A6" s="347">
        <v>2009</v>
      </c>
      <c r="B6" s="430">
        <v>108838</v>
      </c>
      <c r="C6" s="489">
        <v>54008</v>
      </c>
      <c r="D6" s="490">
        <v>54830</v>
      </c>
      <c r="E6" s="253">
        <v>116</v>
      </c>
      <c r="F6" s="237">
        <v>202</v>
      </c>
      <c r="G6" s="237">
        <v>108517</v>
      </c>
      <c r="H6" s="497">
        <v>3</v>
      </c>
      <c r="I6" s="237">
        <v>10693</v>
      </c>
      <c r="J6" s="237">
        <v>125</v>
      </c>
      <c r="K6" s="237">
        <v>5684</v>
      </c>
      <c r="L6" s="237">
        <v>18855</v>
      </c>
      <c r="M6" s="490">
        <v>73481</v>
      </c>
      <c r="N6" s="237">
        <v>18887</v>
      </c>
      <c r="O6" s="237">
        <v>27751</v>
      </c>
      <c r="P6" s="237">
        <v>18957</v>
      </c>
      <c r="Q6" s="237">
        <v>18076</v>
      </c>
      <c r="R6" s="237">
        <v>14681</v>
      </c>
      <c r="S6" s="237">
        <v>10486</v>
      </c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</row>
    <row r="7" spans="1:66" s="285" customFormat="1" ht="21.75" customHeight="1">
      <c r="A7" s="347">
        <v>2010</v>
      </c>
      <c r="B7" s="430">
        <v>159097</v>
      </c>
      <c r="C7" s="491">
        <v>74079</v>
      </c>
      <c r="D7" s="492">
        <v>85018</v>
      </c>
      <c r="E7" s="253">
        <v>184</v>
      </c>
      <c r="F7" s="237">
        <v>184</v>
      </c>
      <c r="G7" s="237">
        <v>158729</v>
      </c>
      <c r="H7" s="494">
        <v>0</v>
      </c>
      <c r="I7" s="237">
        <v>14865</v>
      </c>
      <c r="J7" s="237">
        <v>136</v>
      </c>
      <c r="K7" s="237">
        <v>7973</v>
      </c>
      <c r="L7" s="237">
        <v>21192</v>
      </c>
      <c r="M7" s="492">
        <v>114931</v>
      </c>
      <c r="N7" s="237">
        <v>30097</v>
      </c>
      <c r="O7" s="237">
        <v>34549</v>
      </c>
      <c r="P7" s="237">
        <v>25843</v>
      </c>
      <c r="Q7" s="237">
        <v>26284</v>
      </c>
      <c r="R7" s="237">
        <v>24977</v>
      </c>
      <c r="S7" s="237">
        <v>17347</v>
      </c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</row>
    <row r="8" spans="1:66" s="285" customFormat="1" ht="21.75" customHeight="1">
      <c r="A8" s="347">
        <v>2011</v>
      </c>
      <c r="B8" s="430">
        <v>138193</v>
      </c>
      <c r="C8" s="491">
        <v>65796</v>
      </c>
      <c r="D8" s="492">
        <v>72397</v>
      </c>
      <c r="E8" s="253">
        <v>225</v>
      </c>
      <c r="F8" s="237">
        <v>208</v>
      </c>
      <c r="G8" s="237">
        <v>137760</v>
      </c>
      <c r="H8" s="494">
        <v>0</v>
      </c>
      <c r="I8" s="237">
        <v>13673</v>
      </c>
      <c r="J8" s="237">
        <v>165</v>
      </c>
      <c r="K8" s="237">
        <v>5296</v>
      </c>
      <c r="L8" s="237">
        <v>20707</v>
      </c>
      <c r="M8" s="492">
        <v>98352</v>
      </c>
      <c r="N8" s="237">
        <v>30776</v>
      </c>
      <c r="O8" s="237">
        <v>29557</v>
      </c>
      <c r="P8" s="237">
        <v>22002</v>
      </c>
      <c r="Q8" s="237">
        <v>21473</v>
      </c>
      <c r="R8" s="237">
        <v>20190</v>
      </c>
      <c r="S8" s="237">
        <v>14195</v>
      </c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</row>
    <row r="9" spans="1:66" s="285" customFormat="1" ht="21.75" customHeight="1">
      <c r="A9" s="347">
        <v>2012</v>
      </c>
      <c r="B9" s="430">
        <v>144844</v>
      </c>
      <c r="C9" s="491">
        <v>68769</v>
      </c>
      <c r="D9" s="492">
        <v>76075</v>
      </c>
      <c r="E9" s="253">
        <v>139</v>
      </c>
      <c r="F9" s="237">
        <v>127</v>
      </c>
      <c r="G9" s="237">
        <v>144578</v>
      </c>
      <c r="H9" s="494">
        <v>0</v>
      </c>
      <c r="I9" s="237">
        <v>10815</v>
      </c>
      <c r="J9" s="237">
        <v>184</v>
      </c>
      <c r="K9" s="237">
        <v>5862</v>
      </c>
      <c r="L9" s="237">
        <v>24554</v>
      </c>
      <c r="M9" s="492">
        <v>103429</v>
      </c>
      <c r="N9" s="237">
        <v>34814</v>
      </c>
      <c r="O9" s="237">
        <v>30221</v>
      </c>
      <c r="P9" s="237">
        <v>22535</v>
      </c>
      <c r="Q9" s="237">
        <v>22268</v>
      </c>
      <c r="R9" s="237">
        <v>21493</v>
      </c>
      <c r="S9" s="237">
        <v>13513</v>
      </c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</row>
    <row r="10" spans="1:66" s="285" customFormat="1" ht="21.75" customHeight="1">
      <c r="A10" s="347">
        <v>2013</v>
      </c>
      <c r="B10" s="430">
        <v>145758</v>
      </c>
      <c r="C10" s="491">
        <v>68477</v>
      </c>
      <c r="D10" s="492">
        <v>77281</v>
      </c>
      <c r="E10" s="253">
        <v>250</v>
      </c>
      <c r="F10" s="237">
        <v>68</v>
      </c>
      <c r="G10" s="237">
        <v>145440</v>
      </c>
      <c r="H10" s="494">
        <v>0</v>
      </c>
      <c r="I10" s="237">
        <v>10128</v>
      </c>
      <c r="J10" s="237">
        <v>125</v>
      </c>
      <c r="K10" s="237">
        <v>5696</v>
      </c>
      <c r="L10" s="237">
        <v>26892</v>
      </c>
      <c r="M10" s="492">
        <v>102917</v>
      </c>
      <c r="N10" s="237">
        <v>37999</v>
      </c>
      <c r="O10" s="237">
        <v>30560</v>
      </c>
      <c r="P10" s="237">
        <v>21769</v>
      </c>
      <c r="Q10" s="237">
        <v>21961</v>
      </c>
      <c r="R10" s="237">
        <v>20586</v>
      </c>
      <c r="S10" s="237">
        <v>12883</v>
      </c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</row>
    <row r="11" spans="1:66" s="433" customFormat="1" ht="21.75" customHeight="1">
      <c r="A11" s="347">
        <v>2014</v>
      </c>
      <c r="B11" s="430">
        <v>146956</v>
      </c>
      <c r="C11" s="435">
        <v>68922</v>
      </c>
      <c r="D11" s="493">
        <v>78034</v>
      </c>
      <c r="E11" s="430">
        <v>109</v>
      </c>
      <c r="F11" s="430">
        <v>51</v>
      </c>
      <c r="G11" s="430">
        <v>146796</v>
      </c>
      <c r="H11" s="493">
        <v>0</v>
      </c>
      <c r="I11" s="430">
        <v>8439</v>
      </c>
      <c r="J11" s="430">
        <v>129</v>
      </c>
      <c r="K11" s="430">
        <v>3521</v>
      </c>
      <c r="L11" s="430">
        <v>29744</v>
      </c>
      <c r="M11" s="493">
        <v>105123</v>
      </c>
      <c r="N11" s="430">
        <v>39364</v>
      </c>
      <c r="O11" s="430">
        <v>32358</v>
      </c>
      <c r="P11" s="430">
        <v>20496</v>
      </c>
      <c r="Q11" s="430">
        <v>22316</v>
      </c>
      <c r="R11" s="430">
        <v>20370</v>
      </c>
      <c r="S11" s="430">
        <v>12052</v>
      </c>
      <c r="T11" s="431"/>
      <c r="U11" s="431"/>
      <c r="V11" s="34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</row>
    <row r="12" spans="1:66" s="285" customFormat="1" ht="12" customHeight="1">
      <c r="A12" s="434"/>
      <c r="B12" s="237"/>
      <c r="C12" s="251"/>
      <c r="D12" s="494"/>
      <c r="E12" s="237"/>
      <c r="F12" s="237"/>
      <c r="G12" s="237"/>
      <c r="H12" s="494"/>
      <c r="I12" s="237"/>
      <c r="J12" s="237"/>
      <c r="K12" s="237"/>
      <c r="L12" s="237"/>
      <c r="M12" s="494"/>
      <c r="N12" s="237"/>
      <c r="O12" s="237"/>
      <c r="P12" s="237"/>
      <c r="Q12" s="237"/>
      <c r="R12" s="237"/>
      <c r="S12" s="237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</row>
    <row r="13" spans="1:20" s="246" customFormat="1" ht="21.75" customHeight="1">
      <c r="A13" s="347" t="s">
        <v>529</v>
      </c>
      <c r="B13" s="435">
        <v>13607</v>
      </c>
      <c r="C13" s="491">
        <v>6424</v>
      </c>
      <c r="D13" s="492">
        <v>7183</v>
      </c>
      <c r="E13" s="253">
        <v>12</v>
      </c>
      <c r="F13" s="237">
        <v>2</v>
      </c>
      <c r="G13" s="237">
        <v>13593</v>
      </c>
      <c r="H13" s="494">
        <v>0</v>
      </c>
      <c r="I13" s="237">
        <v>865</v>
      </c>
      <c r="J13" s="237">
        <v>26</v>
      </c>
      <c r="K13" s="237">
        <v>536</v>
      </c>
      <c r="L13" s="237">
        <v>3007</v>
      </c>
      <c r="M13" s="494">
        <v>9173</v>
      </c>
      <c r="N13" s="237">
        <v>4205</v>
      </c>
      <c r="O13" s="237">
        <v>2870</v>
      </c>
      <c r="P13" s="237">
        <v>1729</v>
      </c>
      <c r="Q13" s="237">
        <v>2128</v>
      </c>
      <c r="R13" s="237">
        <v>1738</v>
      </c>
      <c r="S13" s="237">
        <v>937</v>
      </c>
      <c r="T13" s="247"/>
    </row>
    <row r="14" spans="1:20" s="246" customFormat="1" ht="21.75" customHeight="1">
      <c r="A14" s="347" t="s">
        <v>528</v>
      </c>
      <c r="B14" s="435">
        <v>12604</v>
      </c>
      <c r="C14" s="491">
        <v>5857</v>
      </c>
      <c r="D14" s="492">
        <v>6747</v>
      </c>
      <c r="E14" s="253">
        <v>9</v>
      </c>
      <c r="F14" s="237">
        <v>5</v>
      </c>
      <c r="G14" s="237">
        <v>12590</v>
      </c>
      <c r="H14" s="494">
        <v>0</v>
      </c>
      <c r="I14" s="237">
        <v>850</v>
      </c>
      <c r="J14" s="237">
        <v>6</v>
      </c>
      <c r="K14" s="237">
        <v>369</v>
      </c>
      <c r="L14" s="237">
        <v>2371</v>
      </c>
      <c r="M14" s="494">
        <v>9008</v>
      </c>
      <c r="N14" s="237">
        <v>3215</v>
      </c>
      <c r="O14" s="237">
        <v>2286</v>
      </c>
      <c r="P14" s="237">
        <v>1729</v>
      </c>
      <c r="Q14" s="237">
        <v>1966</v>
      </c>
      <c r="R14" s="237">
        <v>2102</v>
      </c>
      <c r="S14" s="237">
        <v>1306</v>
      </c>
      <c r="T14" s="247"/>
    </row>
    <row r="15" spans="1:20" s="246" customFormat="1" ht="21.75" customHeight="1">
      <c r="A15" s="347" t="s">
        <v>527</v>
      </c>
      <c r="B15" s="435">
        <v>11981</v>
      </c>
      <c r="C15" s="491">
        <v>5405</v>
      </c>
      <c r="D15" s="492">
        <v>6576</v>
      </c>
      <c r="E15" s="253">
        <v>2</v>
      </c>
      <c r="F15" s="237">
        <v>4</v>
      </c>
      <c r="G15" s="237">
        <v>11975</v>
      </c>
      <c r="H15" s="492">
        <v>0</v>
      </c>
      <c r="I15" s="237">
        <v>875</v>
      </c>
      <c r="J15" s="237">
        <v>8</v>
      </c>
      <c r="K15" s="237">
        <v>261</v>
      </c>
      <c r="L15" s="237">
        <v>2013</v>
      </c>
      <c r="M15" s="494">
        <v>8824</v>
      </c>
      <c r="N15" s="237">
        <v>2683</v>
      </c>
      <c r="O15" s="237">
        <v>2180</v>
      </c>
      <c r="P15" s="237">
        <v>1796</v>
      </c>
      <c r="Q15" s="237">
        <v>1761</v>
      </c>
      <c r="R15" s="237">
        <v>2140</v>
      </c>
      <c r="S15" s="237">
        <v>1421</v>
      </c>
      <c r="T15" s="247"/>
    </row>
    <row r="16" spans="1:20" s="246" customFormat="1" ht="21.75" customHeight="1">
      <c r="A16" s="347" t="s">
        <v>526</v>
      </c>
      <c r="B16" s="435">
        <v>10361</v>
      </c>
      <c r="C16" s="491">
        <v>4811</v>
      </c>
      <c r="D16" s="492">
        <v>5550</v>
      </c>
      <c r="E16" s="253">
        <v>7</v>
      </c>
      <c r="F16" s="237">
        <v>1</v>
      </c>
      <c r="G16" s="237">
        <v>10353</v>
      </c>
      <c r="H16" s="494">
        <v>0</v>
      </c>
      <c r="I16" s="237">
        <v>641</v>
      </c>
      <c r="J16" s="237">
        <v>9</v>
      </c>
      <c r="K16" s="237">
        <v>215</v>
      </c>
      <c r="L16" s="237">
        <v>1757</v>
      </c>
      <c r="M16" s="494">
        <v>7739</v>
      </c>
      <c r="N16" s="237">
        <v>2287</v>
      </c>
      <c r="O16" s="237">
        <v>2241</v>
      </c>
      <c r="P16" s="237">
        <v>1589</v>
      </c>
      <c r="Q16" s="237">
        <v>1514</v>
      </c>
      <c r="R16" s="237">
        <v>1666</v>
      </c>
      <c r="S16" s="237">
        <v>1064</v>
      </c>
      <c r="T16" s="247"/>
    </row>
    <row r="17" spans="1:20" s="246" customFormat="1" ht="21.75" customHeight="1">
      <c r="A17" s="347" t="s">
        <v>84</v>
      </c>
      <c r="B17" s="435">
        <v>9943</v>
      </c>
      <c r="C17" s="491">
        <v>4660</v>
      </c>
      <c r="D17" s="492">
        <v>5283</v>
      </c>
      <c r="E17" s="253">
        <v>11</v>
      </c>
      <c r="F17" s="237">
        <v>2</v>
      </c>
      <c r="G17" s="237">
        <v>9930</v>
      </c>
      <c r="H17" s="492">
        <v>0</v>
      </c>
      <c r="I17" s="237">
        <v>494</v>
      </c>
      <c r="J17" s="237">
        <v>20</v>
      </c>
      <c r="K17" s="237">
        <v>275</v>
      </c>
      <c r="L17" s="237">
        <v>1680</v>
      </c>
      <c r="M17" s="494">
        <v>7474</v>
      </c>
      <c r="N17" s="237">
        <v>2326</v>
      </c>
      <c r="O17" s="237">
        <v>2508</v>
      </c>
      <c r="P17" s="237">
        <v>1456</v>
      </c>
      <c r="Q17" s="237">
        <v>1410</v>
      </c>
      <c r="R17" s="237">
        <v>1393</v>
      </c>
      <c r="S17" s="237">
        <v>850</v>
      </c>
      <c r="T17" s="247"/>
    </row>
    <row r="18" spans="1:20" s="246" customFormat="1" ht="21.75" customHeight="1">
      <c r="A18" s="347" t="s">
        <v>85</v>
      </c>
      <c r="B18" s="435">
        <v>12032</v>
      </c>
      <c r="C18" s="491">
        <v>5559</v>
      </c>
      <c r="D18" s="492">
        <v>6473</v>
      </c>
      <c r="E18" s="253">
        <v>2</v>
      </c>
      <c r="F18" s="237">
        <v>9</v>
      </c>
      <c r="G18" s="237">
        <v>12021</v>
      </c>
      <c r="H18" s="492">
        <v>0</v>
      </c>
      <c r="I18" s="237">
        <v>675</v>
      </c>
      <c r="J18" s="237">
        <v>21</v>
      </c>
      <c r="K18" s="237">
        <v>327</v>
      </c>
      <c r="L18" s="237">
        <v>2347</v>
      </c>
      <c r="M18" s="494">
        <v>8662</v>
      </c>
      <c r="N18" s="237">
        <v>3347</v>
      </c>
      <c r="O18" s="237">
        <v>3137</v>
      </c>
      <c r="P18" s="237">
        <v>1629</v>
      </c>
      <c r="Q18" s="237">
        <v>1639</v>
      </c>
      <c r="R18" s="237">
        <v>1468</v>
      </c>
      <c r="S18" s="237">
        <v>812</v>
      </c>
      <c r="T18" s="247"/>
    </row>
    <row r="19" spans="1:20" s="246" customFormat="1" ht="21.75" customHeight="1">
      <c r="A19" s="347" t="s">
        <v>86</v>
      </c>
      <c r="B19" s="435">
        <v>14967</v>
      </c>
      <c r="C19" s="491">
        <v>7169</v>
      </c>
      <c r="D19" s="492">
        <v>7798</v>
      </c>
      <c r="E19" s="253">
        <v>12</v>
      </c>
      <c r="F19" s="237">
        <v>4</v>
      </c>
      <c r="G19" s="237">
        <v>14951</v>
      </c>
      <c r="H19" s="492">
        <v>0</v>
      </c>
      <c r="I19" s="237">
        <v>807</v>
      </c>
      <c r="J19" s="237">
        <v>10</v>
      </c>
      <c r="K19" s="237">
        <v>352</v>
      </c>
      <c r="L19" s="237">
        <v>3386</v>
      </c>
      <c r="M19" s="494">
        <v>10412</v>
      </c>
      <c r="N19" s="237">
        <v>4299</v>
      </c>
      <c r="O19" s="237">
        <v>3585</v>
      </c>
      <c r="P19" s="237">
        <v>2041</v>
      </c>
      <c r="Q19" s="237">
        <v>2098</v>
      </c>
      <c r="R19" s="237">
        <v>1864</v>
      </c>
      <c r="S19" s="237">
        <v>1080</v>
      </c>
      <c r="T19" s="247"/>
    </row>
    <row r="20" spans="1:20" s="246" customFormat="1" ht="21.75" customHeight="1">
      <c r="A20" s="347" t="s">
        <v>87</v>
      </c>
      <c r="B20" s="435">
        <v>10995</v>
      </c>
      <c r="C20" s="491">
        <v>5095</v>
      </c>
      <c r="D20" s="492">
        <v>5900</v>
      </c>
      <c r="E20" s="253">
        <v>21</v>
      </c>
      <c r="F20" s="237">
        <v>7</v>
      </c>
      <c r="G20" s="237">
        <v>10967</v>
      </c>
      <c r="H20" s="492">
        <v>0</v>
      </c>
      <c r="I20" s="237">
        <v>518</v>
      </c>
      <c r="J20" s="253">
        <v>5</v>
      </c>
      <c r="K20" s="237">
        <v>231</v>
      </c>
      <c r="L20" s="237">
        <v>1970</v>
      </c>
      <c r="M20" s="494">
        <v>8271</v>
      </c>
      <c r="N20" s="237">
        <v>2441</v>
      </c>
      <c r="O20" s="237">
        <v>2456</v>
      </c>
      <c r="P20" s="237">
        <v>1731</v>
      </c>
      <c r="Q20" s="237">
        <v>1690</v>
      </c>
      <c r="R20" s="237">
        <v>1753</v>
      </c>
      <c r="S20" s="237">
        <v>924</v>
      </c>
      <c r="T20" s="247"/>
    </row>
    <row r="21" spans="1:20" s="246" customFormat="1" ht="21.75" customHeight="1">
      <c r="A21" s="347" t="s">
        <v>88</v>
      </c>
      <c r="B21" s="435">
        <v>10754</v>
      </c>
      <c r="C21" s="491">
        <v>5071</v>
      </c>
      <c r="D21" s="492">
        <v>5683</v>
      </c>
      <c r="E21" s="253">
        <v>13</v>
      </c>
      <c r="F21" s="237">
        <v>5</v>
      </c>
      <c r="G21" s="237">
        <v>10736</v>
      </c>
      <c r="H21" s="492">
        <v>0</v>
      </c>
      <c r="I21" s="237">
        <v>627</v>
      </c>
      <c r="J21" s="237">
        <v>4</v>
      </c>
      <c r="K21" s="237">
        <v>210</v>
      </c>
      <c r="L21" s="237">
        <v>1831</v>
      </c>
      <c r="M21" s="494">
        <v>8082</v>
      </c>
      <c r="N21" s="237">
        <v>2346</v>
      </c>
      <c r="O21" s="237">
        <v>2204</v>
      </c>
      <c r="P21" s="237">
        <v>1758</v>
      </c>
      <c r="Q21" s="237">
        <v>1777</v>
      </c>
      <c r="R21" s="237">
        <v>1627</v>
      </c>
      <c r="S21" s="237">
        <v>1042</v>
      </c>
      <c r="T21" s="247"/>
    </row>
    <row r="22" spans="1:20" s="246" customFormat="1" ht="21.75" customHeight="1">
      <c r="A22" s="347" t="s">
        <v>525</v>
      </c>
      <c r="B22" s="435">
        <v>11175</v>
      </c>
      <c r="C22" s="491">
        <v>5257</v>
      </c>
      <c r="D22" s="492">
        <v>5918</v>
      </c>
      <c r="E22" s="253">
        <v>9</v>
      </c>
      <c r="F22" s="237">
        <v>5</v>
      </c>
      <c r="G22" s="237">
        <v>11161</v>
      </c>
      <c r="H22" s="492">
        <v>0</v>
      </c>
      <c r="I22" s="237">
        <v>580</v>
      </c>
      <c r="J22" s="253">
        <v>2</v>
      </c>
      <c r="K22" s="237">
        <v>194</v>
      </c>
      <c r="L22" s="237">
        <v>2016</v>
      </c>
      <c r="M22" s="494">
        <v>8383</v>
      </c>
      <c r="N22" s="237">
        <v>2588</v>
      </c>
      <c r="O22" s="237">
        <v>2484</v>
      </c>
      <c r="P22" s="237">
        <v>1741</v>
      </c>
      <c r="Q22" s="237">
        <v>1873</v>
      </c>
      <c r="R22" s="237">
        <v>1584</v>
      </c>
      <c r="S22" s="237">
        <v>905</v>
      </c>
      <c r="T22" s="247"/>
    </row>
    <row r="23" spans="1:20" s="246" customFormat="1" ht="21.75" customHeight="1">
      <c r="A23" s="347" t="s">
        <v>524</v>
      </c>
      <c r="B23" s="435">
        <v>11631</v>
      </c>
      <c r="C23" s="491">
        <v>5518</v>
      </c>
      <c r="D23" s="492">
        <v>6113</v>
      </c>
      <c r="E23" s="253">
        <v>4</v>
      </c>
      <c r="F23" s="237">
        <v>4</v>
      </c>
      <c r="G23" s="237">
        <v>11623</v>
      </c>
      <c r="H23" s="492">
        <v>0</v>
      </c>
      <c r="I23" s="237">
        <v>560</v>
      </c>
      <c r="J23" s="237">
        <v>2</v>
      </c>
      <c r="K23" s="237">
        <v>231</v>
      </c>
      <c r="L23" s="237">
        <v>2646</v>
      </c>
      <c r="M23" s="494">
        <v>8192</v>
      </c>
      <c r="N23" s="237">
        <v>3452</v>
      </c>
      <c r="O23" s="237">
        <v>2707</v>
      </c>
      <c r="P23" s="237">
        <v>1479</v>
      </c>
      <c r="Q23" s="237">
        <v>1858</v>
      </c>
      <c r="R23" s="237">
        <v>1348</v>
      </c>
      <c r="S23" s="237">
        <v>787</v>
      </c>
      <c r="T23" s="247"/>
    </row>
    <row r="24" spans="1:20" s="246" customFormat="1" ht="21.75" customHeight="1">
      <c r="A24" s="349" t="s">
        <v>523</v>
      </c>
      <c r="B24" s="436">
        <v>16906</v>
      </c>
      <c r="C24" s="495">
        <v>8096</v>
      </c>
      <c r="D24" s="496">
        <v>8810</v>
      </c>
      <c r="E24" s="393">
        <v>7</v>
      </c>
      <c r="F24" s="258">
        <v>3</v>
      </c>
      <c r="G24" s="258">
        <v>16896</v>
      </c>
      <c r="H24" s="496">
        <v>0</v>
      </c>
      <c r="I24" s="258">
        <v>947</v>
      </c>
      <c r="J24" s="258">
        <v>16</v>
      </c>
      <c r="K24" s="258">
        <v>320</v>
      </c>
      <c r="L24" s="258">
        <v>4720</v>
      </c>
      <c r="M24" s="498">
        <v>10903</v>
      </c>
      <c r="N24" s="258">
        <v>6175</v>
      </c>
      <c r="O24" s="258">
        <v>3700</v>
      </c>
      <c r="P24" s="258">
        <v>1818</v>
      </c>
      <c r="Q24" s="258">
        <v>2602</v>
      </c>
      <c r="R24" s="258">
        <v>1687</v>
      </c>
      <c r="S24" s="258">
        <v>924</v>
      </c>
      <c r="T24" s="247"/>
    </row>
    <row r="25" spans="1:66" s="223" customFormat="1" ht="19.5" customHeight="1">
      <c r="A25" s="165" t="s">
        <v>522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</row>
    <row r="26" spans="2:66" s="223" customFormat="1" ht="14.25"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</row>
  </sheetData>
  <sheetProtection/>
  <mergeCells count="6">
    <mergeCell ref="N4:S4"/>
    <mergeCell ref="A4:A5"/>
    <mergeCell ref="B4:B5"/>
    <mergeCell ref="C4:D4"/>
    <mergeCell ref="E4:H4"/>
    <mergeCell ref="I4:M4"/>
  </mergeCells>
  <printOptions/>
  <pageMargins left="0.28" right="0.17" top="0.75" bottom="0.67" header="0.5" footer="0.5"/>
  <pageSetup horizontalDpi="300" verticalDpi="300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P5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3" sqref="B13"/>
    </sheetView>
  </sheetViews>
  <sheetFormatPr defaultColWidth="8.88671875" defaultRowHeight="13.5"/>
  <cols>
    <col min="1" max="1" width="11.99609375" style="75" customWidth="1"/>
    <col min="2" max="2" width="11.4453125" style="24" customWidth="1"/>
    <col min="3" max="3" width="9.99609375" style="24" customWidth="1"/>
    <col min="4" max="4" width="10.10546875" style="24" customWidth="1"/>
    <col min="5" max="5" width="9.77734375" style="24" customWidth="1"/>
    <col min="6" max="6" width="11.99609375" style="24" customWidth="1"/>
    <col min="7" max="7" width="11.99609375" style="75" customWidth="1"/>
    <col min="8" max="8" width="10.3359375" style="75" customWidth="1"/>
    <col min="9" max="9" width="10.21484375" style="75" customWidth="1"/>
    <col min="10" max="11" width="10.77734375" style="73" customWidth="1"/>
    <col min="12" max="12" width="11.99609375" style="73" customWidth="1"/>
    <col min="13" max="16384" width="8.88671875" style="75" customWidth="1"/>
  </cols>
  <sheetData>
    <row r="1" spans="1:68" ht="14.25">
      <c r="A1" s="72"/>
      <c r="G1" s="72"/>
      <c r="H1" s="72"/>
      <c r="I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</row>
    <row r="2" spans="1:68" ht="21.75" customHeight="1">
      <c r="A2" s="74" t="s">
        <v>9</v>
      </c>
      <c r="B2" s="76" t="s">
        <v>449</v>
      </c>
      <c r="C2" s="77"/>
      <c r="D2" s="77"/>
      <c r="E2" s="77"/>
      <c r="G2" s="72"/>
      <c r="H2" s="72"/>
      <c r="I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</row>
    <row r="3" spans="1:68" ht="14.25">
      <c r="A3" s="74" t="s">
        <v>9</v>
      </c>
      <c r="F3" s="50" t="s">
        <v>9</v>
      </c>
      <c r="G3" s="74" t="s">
        <v>9</v>
      </c>
      <c r="H3" s="74" t="s">
        <v>9</v>
      </c>
      <c r="I3" s="74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</row>
    <row r="4" spans="1:68" s="223" customFormat="1" ht="13.5" customHeight="1">
      <c r="A4" s="99" t="s">
        <v>208</v>
      </c>
      <c r="B4" s="352"/>
      <c r="C4" s="352"/>
      <c r="D4" s="352"/>
      <c r="E4" s="352"/>
      <c r="F4" s="352"/>
      <c r="G4" s="221"/>
      <c r="H4" s="221"/>
      <c r="I4" s="221"/>
      <c r="J4" s="417"/>
      <c r="K4" s="417"/>
      <c r="L4" s="417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</row>
    <row r="5" spans="1:68" s="223" customFormat="1" ht="15.75" customHeight="1">
      <c r="A5" s="624" t="s">
        <v>448</v>
      </c>
      <c r="B5" s="735" t="s">
        <v>811</v>
      </c>
      <c r="C5" s="437"/>
      <c r="D5" s="437"/>
      <c r="E5" s="437"/>
      <c r="F5" s="437"/>
      <c r="G5" s="438"/>
      <c r="H5" s="438"/>
      <c r="I5" s="438"/>
      <c r="J5" s="738" t="s">
        <v>307</v>
      </c>
      <c r="K5" s="739" t="s">
        <v>318</v>
      </c>
      <c r="L5" s="742" t="s">
        <v>308</v>
      </c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2"/>
      <c r="BN5" s="222"/>
      <c r="BO5" s="222"/>
      <c r="BP5" s="222"/>
    </row>
    <row r="6" spans="1:68" s="223" customFormat="1" ht="15.75" customHeight="1">
      <c r="A6" s="624"/>
      <c r="B6" s="736"/>
      <c r="C6" s="629" t="s">
        <v>309</v>
      </c>
      <c r="D6" s="614"/>
      <c r="E6" s="614"/>
      <c r="F6" s="625" t="s">
        <v>310</v>
      </c>
      <c r="G6" s="626"/>
      <c r="H6" s="626"/>
      <c r="I6" s="708"/>
      <c r="J6" s="738"/>
      <c r="K6" s="740"/>
      <c r="L6" s="742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</row>
    <row r="7" spans="1:68" s="223" customFormat="1" ht="15.75" customHeight="1">
      <c r="A7" s="624"/>
      <c r="B7" s="737"/>
      <c r="C7" s="439" t="s">
        <v>9</v>
      </c>
      <c r="D7" s="440" t="s">
        <v>209</v>
      </c>
      <c r="E7" s="440" t="s">
        <v>210</v>
      </c>
      <c r="F7" s="441"/>
      <c r="G7" s="92" t="s">
        <v>311</v>
      </c>
      <c r="H7" s="92" t="s">
        <v>641</v>
      </c>
      <c r="I7" s="92" t="s">
        <v>642</v>
      </c>
      <c r="J7" s="738"/>
      <c r="K7" s="741"/>
      <c r="L7" s="742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</row>
    <row r="8" spans="1:68" s="223" customFormat="1" ht="18" customHeight="1">
      <c r="A8" s="226"/>
      <c r="B8" s="627" t="s">
        <v>312</v>
      </c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</row>
    <row r="9" spans="1:68" s="223" customFormat="1" ht="13.5" customHeight="1">
      <c r="A9" s="226" t="s">
        <v>319</v>
      </c>
      <c r="B9" s="442">
        <v>2035</v>
      </c>
      <c r="C9" s="242">
        <v>1200</v>
      </c>
      <c r="D9" s="293">
        <v>1147.75</v>
      </c>
      <c r="E9" s="78">
        <v>52</v>
      </c>
      <c r="F9" s="90">
        <v>835</v>
      </c>
      <c r="G9" s="78">
        <v>393</v>
      </c>
      <c r="H9" s="78">
        <v>237</v>
      </c>
      <c r="I9" s="78">
        <v>205</v>
      </c>
      <c r="J9" s="443">
        <v>59</v>
      </c>
      <c r="K9" s="443">
        <v>56.4</v>
      </c>
      <c r="L9" s="443">
        <v>4.3</v>
      </c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</row>
    <row r="10" spans="1:68" s="184" customFormat="1" ht="13.5" customHeight="1">
      <c r="A10" s="93" t="s">
        <v>325</v>
      </c>
      <c r="B10" s="90">
        <v>2050</v>
      </c>
      <c r="C10" s="90">
        <v>1218</v>
      </c>
      <c r="D10" s="90">
        <v>1169</v>
      </c>
      <c r="E10" s="78">
        <v>49</v>
      </c>
      <c r="F10" s="90">
        <v>832</v>
      </c>
      <c r="G10" s="78">
        <v>381.75</v>
      </c>
      <c r="H10" s="78">
        <v>236.75</v>
      </c>
      <c r="I10" s="78">
        <v>213.5</v>
      </c>
      <c r="J10" s="70">
        <v>59.4</v>
      </c>
      <c r="K10" s="70">
        <v>57</v>
      </c>
      <c r="L10" s="70">
        <v>4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</row>
    <row r="11" spans="1:68" s="184" customFormat="1" ht="13.5" customHeight="1">
      <c r="A11" s="93" t="s">
        <v>329</v>
      </c>
      <c r="B11" s="90">
        <v>2059</v>
      </c>
      <c r="C11" s="90">
        <v>1214</v>
      </c>
      <c r="D11" s="90">
        <v>1169</v>
      </c>
      <c r="E11" s="78">
        <v>45.25</v>
      </c>
      <c r="F11" s="90">
        <v>845</v>
      </c>
      <c r="G11" s="78">
        <v>388.5</v>
      </c>
      <c r="H11" s="78">
        <v>235.75</v>
      </c>
      <c r="I11" s="78">
        <v>220.5</v>
      </c>
      <c r="J11" s="70">
        <v>59</v>
      </c>
      <c r="K11" s="70">
        <v>56.8</v>
      </c>
      <c r="L11" s="70">
        <v>3.7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</row>
    <row r="12" spans="1:68" s="184" customFormat="1" ht="13.5" customHeight="1">
      <c r="A12" s="93" t="s">
        <v>346</v>
      </c>
      <c r="B12" s="90">
        <v>2070</v>
      </c>
      <c r="C12" s="90">
        <v>1245</v>
      </c>
      <c r="D12" s="90">
        <v>1204.25</v>
      </c>
      <c r="E12" s="78">
        <v>41.25</v>
      </c>
      <c r="F12" s="90">
        <v>825</v>
      </c>
      <c r="G12" s="78">
        <v>383.25</v>
      </c>
      <c r="H12" s="78">
        <v>235.25</v>
      </c>
      <c r="I12" s="78">
        <v>206</v>
      </c>
      <c r="J12" s="413">
        <v>60.2</v>
      </c>
      <c r="K12" s="413">
        <v>58.2</v>
      </c>
      <c r="L12" s="413">
        <v>3.3</v>
      </c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</row>
    <row r="13" spans="1:68" s="184" customFormat="1" ht="13.5" customHeight="1">
      <c r="A13" s="93" t="s">
        <v>558</v>
      </c>
      <c r="B13" s="90">
        <v>2073</v>
      </c>
      <c r="C13" s="90">
        <v>1237</v>
      </c>
      <c r="D13" s="90">
        <v>1195</v>
      </c>
      <c r="E13" s="78">
        <v>41.25</v>
      </c>
      <c r="F13" s="90">
        <v>837</v>
      </c>
      <c r="G13" s="78">
        <v>376.5</v>
      </c>
      <c r="H13" s="78">
        <v>237.25</v>
      </c>
      <c r="I13" s="78">
        <v>223</v>
      </c>
      <c r="J13" s="413">
        <v>59.6</v>
      </c>
      <c r="K13" s="413">
        <v>57.7</v>
      </c>
      <c r="L13" s="413">
        <v>3.3</v>
      </c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</row>
    <row r="14" spans="1:68" s="184" customFormat="1" ht="13.5" customHeight="1">
      <c r="A14" s="93" t="s">
        <v>557</v>
      </c>
      <c r="B14" s="187">
        <v>2080</v>
      </c>
      <c r="C14" s="187">
        <v>1264</v>
      </c>
      <c r="D14" s="187">
        <v>1215</v>
      </c>
      <c r="E14" s="187">
        <v>49</v>
      </c>
      <c r="F14" s="187">
        <v>817</v>
      </c>
      <c r="G14" s="187">
        <v>373</v>
      </c>
      <c r="H14" s="187">
        <v>220</v>
      </c>
      <c r="I14" s="90">
        <f>AVERAGE(I16:I19)</f>
        <v>223.25</v>
      </c>
      <c r="J14" s="413">
        <v>60.7</v>
      </c>
      <c r="K14" s="413">
        <v>58.4</v>
      </c>
      <c r="L14" s="413">
        <v>3.9</v>
      </c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</row>
    <row r="15" spans="1:12" s="223" customFormat="1" ht="5.25" customHeight="1">
      <c r="A15" s="444" t="s">
        <v>9</v>
      </c>
      <c r="B15" s="445"/>
      <c r="C15" s="90"/>
      <c r="D15" s="445"/>
      <c r="E15" s="445"/>
      <c r="F15" s="445"/>
      <c r="G15" s="445"/>
      <c r="H15" s="445"/>
      <c r="I15" s="445"/>
      <c r="J15" s="413"/>
      <c r="K15" s="413"/>
      <c r="L15" s="413"/>
    </row>
    <row r="16" spans="1:12" s="223" customFormat="1" ht="13.5" customHeight="1">
      <c r="A16" s="93" t="s">
        <v>560</v>
      </c>
      <c r="B16" s="446">
        <v>2077</v>
      </c>
      <c r="C16" s="446">
        <v>1257</v>
      </c>
      <c r="D16" s="11">
        <v>1197</v>
      </c>
      <c r="E16" s="446">
        <v>59</v>
      </c>
      <c r="F16" s="446">
        <v>820</v>
      </c>
      <c r="G16" s="446">
        <v>374</v>
      </c>
      <c r="H16" s="446">
        <v>217</v>
      </c>
      <c r="I16" s="78">
        <f>F16-G16-H16</f>
        <v>229</v>
      </c>
      <c r="J16" s="79">
        <v>60.5</v>
      </c>
      <c r="K16" s="79">
        <v>57.6</v>
      </c>
      <c r="L16" s="79">
        <v>4.7</v>
      </c>
    </row>
    <row r="17" spans="1:12" s="223" customFormat="1" ht="13.5" customHeight="1">
      <c r="A17" s="93" t="s">
        <v>211</v>
      </c>
      <c r="B17" s="446">
        <v>2079</v>
      </c>
      <c r="C17" s="446">
        <v>1262</v>
      </c>
      <c r="D17" s="11">
        <v>1215</v>
      </c>
      <c r="E17" s="446">
        <v>47</v>
      </c>
      <c r="F17" s="446">
        <v>817</v>
      </c>
      <c r="G17" s="446">
        <v>372</v>
      </c>
      <c r="H17" s="446">
        <v>225</v>
      </c>
      <c r="I17" s="78">
        <f>F17-G17-H17</f>
        <v>220</v>
      </c>
      <c r="J17" s="79">
        <v>60.7</v>
      </c>
      <c r="K17" s="79">
        <v>58.4</v>
      </c>
      <c r="L17" s="79">
        <v>3.7</v>
      </c>
    </row>
    <row r="18" spans="1:12" s="223" customFormat="1" ht="13.5" customHeight="1">
      <c r="A18" s="93" t="s">
        <v>212</v>
      </c>
      <c r="B18" s="446">
        <v>2081</v>
      </c>
      <c r="C18" s="446">
        <v>1272</v>
      </c>
      <c r="D18" s="11">
        <v>1226</v>
      </c>
      <c r="E18" s="446">
        <v>46</v>
      </c>
      <c r="F18" s="446">
        <v>809</v>
      </c>
      <c r="G18" s="446">
        <v>372</v>
      </c>
      <c r="H18" s="446">
        <v>215</v>
      </c>
      <c r="I18" s="78">
        <f>F18-G18-H18</f>
        <v>222</v>
      </c>
      <c r="J18" s="79">
        <v>61.1</v>
      </c>
      <c r="K18" s="79">
        <v>58.9</v>
      </c>
      <c r="L18" s="79">
        <v>3.6</v>
      </c>
    </row>
    <row r="19" spans="1:12" s="223" customFormat="1" ht="13.5" customHeight="1">
      <c r="A19" s="93" t="s">
        <v>213</v>
      </c>
      <c r="B19" s="446">
        <v>2083</v>
      </c>
      <c r="C19" s="187">
        <v>1264</v>
      </c>
      <c r="D19" s="11">
        <v>1222</v>
      </c>
      <c r="E19" s="446">
        <v>42</v>
      </c>
      <c r="F19" s="446">
        <v>819</v>
      </c>
      <c r="G19" s="446">
        <v>373</v>
      </c>
      <c r="H19" s="446">
        <v>224</v>
      </c>
      <c r="I19" s="78">
        <f>F19-G19-H19</f>
        <v>222</v>
      </c>
      <c r="J19" s="79">
        <v>60.7</v>
      </c>
      <c r="K19" s="79">
        <v>58.6</v>
      </c>
      <c r="L19" s="79">
        <v>3.3</v>
      </c>
    </row>
    <row r="20" spans="1:68" s="223" customFormat="1" ht="12" customHeight="1">
      <c r="A20" s="226"/>
      <c r="B20" s="447"/>
      <c r="D20" s="293"/>
      <c r="E20" s="293"/>
      <c r="F20" s="90"/>
      <c r="G20" s="293"/>
      <c r="H20" s="293"/>
      <c r="I20" s="293"/>
      <c r="J20" s="443"/>
      <c r="K20" s="443"/>
      <c r="L20" s="217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</row>
    <row r="21" spans="1:68" s="223" customFormat="1" ht="13.5" customHeight="1">
      <c r="A21" s="226"/>
      <c r="B21" s="627" t="s">
        <v>313</v>
      </c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</row>
    <row r="22" spans="1:68" s="223" customFormat="1" ht="13.5" customHeight="1">
      <c r="A22" s="226" t="s">
        <v>319</v>
      </c>
      <c r="B22" s="442">
        <v>987</v>
      </c>
      <c r="C22" s="242">
        <v>701</v>
      </c>
      <c r="D22" s="293">
        <v>667.75</v>
      </c>
      <c r="E22" s="78">
        <v>33</v>
      </c>
      <c r="F22" s="90">
        <v>286</v>
      </c>
      <c r="G22" s="187">
        <v>11.25</v>
      </c>
      <c r="H22" s="187">
        <v>129</v>
      </c>
      <c r="I22" s="187">
        <v>146</v>
      </c>
      <c r="J22" s="443">
        <v>71</v>
      </c>
      <c r="K22" s="217">
        <v>67.7</v>
      </c>
      <c r="L22" s="443">
        <v>4.7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</row>
    <row r="23" spans="1:68" s="184" customFormat="1" ht="13.5" customHeight="1">
      <c r="A23" s="93" t="s">
        <v>325</v>
      </c>
      <c r="B23" s="90">
        <v>994</v>
      </c>
      <c r="C23" s="90">
        <v>698</v>
      </c>
      <c r="D23" s="90">
        <v>668</v>
      </c>
      <c r="E23" s="78">
        <v>29</v>
      </c>
      <c r="F23" s="90">
        <v>297</v>
      </c>
      <c r="G23" s="187">
        <v>9.25</v>
      </c>
      <c r="H23" s="187">
        <v>132.25</v>
      </c>
      <c r="I23" s="187">
        <v>154.75</v>
      </c>
      <c r="J23" s="70">
        <v>70.2</v>
      </c>
      <c r="K23" s="217">
        <v>67.2</v>
      </c>
      <c r="L23" s="70">
        <v>4.2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</row>
    <row r="24" spans="1:68" s="184" customFormat="1" ht="13.5" customHeight="1">
      <c r="A24" s="93" t="s">
        <v>329</v>
      </c>
      <c r="B24" s="90">
        <v>998</v>
      </c>
      <c r="C24" s="90">
        <v>699</v>
      </c>
      <c r="D24" s="90">
        <v>668</v>
      </c>
      <c r="E24" s="78">
        <v>31.25</v>
      </c>
      <c r="F24" s="90">
        <v>299</v>
      </c>
      <c r="G24" s="90">
        <v>8.75</v>
      </c>
      <c r="H24" s="87">
        <v>129.25</v>
      </c>
      <c r="I24" s="87">
        <v>161.5</v>
      </c>
      <c r="J24" s="70">
        <v>70</v>
      </c>
      <c r="K24" s="217">
        <v>66.9</v>
      </c>
      <c r="L24" s="70">
        <v>4.4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</row>
    <row r="25" spans="1:68" s="184" customFormat="1" ht="13.5" customHeight="1">
      <c r="A25" s="93" t="s">
        <v>346</v>
      </c>
      <c r="B25" s="90">
        <v>1001</v>
      </c>
      <c r="C25" s="90">
        <v>706</v>
      </c>
      <c r="D25" s="90">
        <v>680.75</v>
      </c>
      <c r="E25" s="78">
        <v>25.75</v>
      </c>
      <c r="F25" s="90">
        <v>295</v>
      </c>
      <c r="G25" s="90">
        <v>12.75</v>
      </c>
      <c r="H25" s="90">
        <v>128.75</v>
      </c>
      <c r="I25" s="90">
        <v>153.5</v>
      </c>
      <c r="J25" s="413">
        <v>70.5</v>
      </c>
      <c r="K25" s="217">
        <v>68</v>
      </c>
      <c r="L25" s="413">
        <v>3.6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</row>
    <row r="26" spans="1:68" s="184" customFormat="1" ht="13.5" customHeight="1">
      <c r="A26" s="93" t="s">
        <v>558</v>
      </c>
      <c r="B26" s="90">
        <v>1001</v>
      </c>
      <c r="C26" s="90">
        <v>700</v>
      </c>
      <c r="D26" s="90">
        <v>674</v>
      </c>
      <c r="E26" s="78">
        <v>26</v>
      </c>
      <c r="F26" s="90">
        <v>301</v>
      </c>
      <c r="G26" s="90">
        <v>8</v>
      </c>
      <c r="H26" s="90">
        <v>129.75</v>
      </c>
      <c r="I26" s="90">
        <v>163</v>
      </c>
      <c r="J26" s="413">
        <v>70</v>
      </c>
      <c r="K26" s="217">
        <v>67.4</v>
      </c>
      <c r="L26" s="413">
        <v>3.7</v>
      </c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</row>
    <row r="27" spans="1:68" s="184" customFormat="1" ht="13.5" customHeight="1">
      <c r="A27" s="93" t="s">
        <v>557</v>
      </c>
      <c r="B27" s="187">
        <v>1004</v>
      </c>
      <c r="C27" s="90">
        <v>718</v>
      </c>
      <c r="D27" s="90">
        <v>692</v>
      </c>
      <c r="E27" s="90">
        <v>26</v>
      </c>
      <c r="F27" s="90">
        <v>286</v>
      </c>
      <c r="G27" s="90">
        <v>6</v>
      </c>
      <c r="H27" s="90">
        <v>121</v>
      </c>
      <c r="I27" s="90">
        <f>AVERAGE(I29:I32)</f>
        <v>158.5</v>
      </c>
      <c r="J27" s="413">
        <v>71.5</v>
      </c>
      <c r="K27" s="413">
        <v>68.9</v>
      </c>
      <c r="L27" s="413">
        <v>3.6</v>
      </c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</row>
    <row r="28" spans="1:12" s="223" customFormat="1" ht="6" customHeight="1">
      <c r="A28" s="444" t="s">
        <v>9</v>
      </c>
      <c r="B28" s="445"/>
      <c r="C28" s="90"/>
      <c r="D28" s="445"/>
      <c r="E28" s="445"/>
      <c r="F28" s="445"/>
      <c r="G28" s="448"/>
      <c r="H28" s="448"/>
      <c r="I28" s="448"/>
      <c r="J28" s="413"/>
      <c r="K28" s="413"/>
      <c r="L28" s="413"/>
    </row>
    <row r="29" spans="1:12" s="223" customFormat="1" ht="13.5" customHeight="1">
      <c r="A29" s="93" t="s">
        <v>560</v>
      </c>
      <c r="B29" s="446">
        <v>1002</v>
      </c>
      <c r="C29" s="78">
        <v>715</v>
      </c>
      <c r="D29" s="37">
        <v>686</v>
      </c>
      <c r="E29" s="78">
        <v>28</v>
      </c>
      <c r="F29" s="78">
        <v>288</v>
      </c>
      <c r="G29" s="37">
        <v>6</v>
      </c>
      <c r="H29" s="37">
        <v>118</v>
      </c>
      <c r="I29" s="204">
        <f>F29-G29-H29</f>
        <v>164</v>
      </c>
      <c r="J29" s="79">
        <v>71.3</v>
      </c>
      <c r="K29" s="79">
        <v>68.5</v>
      </c>
      <c r="L29" s="79">
        <v>4</v>
      </c>
    </row>
    <row r="30" spans="1:12" s="223" customFormat="1" ht="13.5" customHeight="1">
      <c r="A30" s="93" t="s">
        <v>211</v>
      </c>
      <c r="B30" s="446">
        <v>1003</v>
      </c>
      <c r="C30" s="78">
        <v>718</v>
      </c>
      <c r="D30" s="37">
        <v>694</v>
      </c>
      <c r="E30" s="78">
        <v>24</v>
      </c>
      <c r="F30" s="78">
        <v>286</v>
      </c>
      <c r="G30" s="37">
        <v>7</v>
      </c>
      <c r="H30" s="37">
        <v>125</v>
      </c>
      <c r="I30" s="204">
        <f>F30-G30-H30</f>
        <v>154</v>
      </c>
      <c r="J30" s="79">
        <v>71.5</v>
      </c>
      <c r="K30" s="79">
        <v>69.1</v>
      </c>
      <c r="L30" s="79">
        <v>3.4</v>
      </c>
    </row>
    <row r="31" spans="1:12" s="223" customFormat="1" ht="13.5" customHeight="1">
      <c r="A31" s="93" t="s">
        <v>212</v>
      </c>
      <c r="B31" s="446">
        <v>1005</v>
      </c>
      <c r="C31" s="78">
        <v>720</v>
      </c>
      <c r="D31" s="37">
        <v>695</v>
      </c>
      <c r="E31" s="78">
        <v>25</v>
      </c>
      <c r="F31" s="78">
        <v>285</v>
      </c>
      <c r="G31" s="204">
        <v>6</v>
      </c>
      <c r="H31" s="37">
        <v>120</v>
      </c>
      <c r="I31" s="204">
        <f>F31-G31-H31</f>
        <v>159</v>
      </c>
      <c r="J31" s="79">
        <v>71.6</v>
      </c>
      <c r="K31" s="79">
        <v>69.1</v>
      </c>
      <c r="L31" s="79">
        <v>3.5</v>
      </c>
    </row>
    <row r="32" spans="1:12" s="223" customFormat="1" ht="13.5" customHeight="1">
      <c r="A32" s="93" t="s">
        <v>213</v>
      </c>
      <c r="B32" s="446">
        <v>1006</v>
      </c>
      <c r="C32" s="78">
        <v>719</v>
      </c>
      <c r="D32" s="37">
        <v>694</v>
      </c>
      <c r="E32" s="78">
        <v>25</v>
      </c>
      <c r="F32" s="78">
        <v>287</v>
      </c>
      <c r="G32" s="204">
        <v>7</v>
      </c>
      <c r="H32" s="37">
        <v>123</v>
      </c>
      <c r="I32" s="204">
        <f>F32-G32-H32</f>
        <v>157</v>
      </c>
      <c r="J32" s="79">
        <v>71.4</v>
      </c>
      <c r="K32" s="79">
        <v>69</v>
      </c>
      <c r="L32" s="79">
        <v>3.4</v>
      </c>
    </row>
    <row r="33" spans="1:68" s="223" customFormat="1" ht="6" customHeight="1">
      <c r="A33" s="226"/>
      <c r="B33" s="447"/>
      <c r="C33" s="242"/>
      <c r="D33" s="293"/>
      <c r="E33" s="293"/>
      <c r="F33" s="90"/>
      <c r="G33" s="183"/>
      <c r="H33" s="183"/>
      <c r="I33" s="183"/>
      <c r="J33" s="413"/>
      <c r="K33" s="413"/>
      <c r="L33" s="413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</row>
    <row r="34" spans="1:68" s="223" customFormat="1" ht="13.5" customHeight="1">
      <c r="A34" s="226"/>
      <c r="B34" s="627" t="s">
        <v>314</v>
      </c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</row>
    <row r="35" spans="1:68" s="223" customFormat="1" ht="13.5" customHeight="1">
      <c r="A35" s="226" t="s">
        <v>319</v>
      </c>
      <c r="B35" s="442">
        <v>1049</v>
      </c>
      <c r="C35" s="242">
        <v>499</v>
      </c>
      <c r="D35" s="293">
        <v>480.25</v>
      </c>
      <c r="E35" s="78">
        <v>19</v>
      </c>
      <c r="F35" s="90">
        <v>549</v>
      </c>
      <c r="G35" s="187">
        <v>381</v>
      </c>
      <c r="H35" s="187">
        <v>108</v>
      </c>
      <c r="I35" s="187">
        <v>60</v>
      </c>
      <c r="J35" s="443">
        <v>47.6</v>
      </c>
      <c r="K35" s="443">
        <v>45.8</v>
      </c>
      <c r="L35" s="217">
        <v>3.8</v>
      </c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</row>
    <row r="36" spans="1:68" s="184" customFormat="1" ht="13.5" customHeight="1">
      <c r="A36" s="93" t="s">
        <v>325</v>
      </c>
      <c r="B36" s="293">
        <v>1056</v>
      </c>
      <c r="C36" s="90">
        <v>521</v>
      </c>
      <c r="D36" s="90">
        <v>500.5</v>
      </c>
      <c r="E36" s="78">
        <v>19.75</v>
      </c>
      <c r="F36" s="90">
        <v>535</v>
      </c>
      <c r="G36" s="187">
        <v>372.75</v>
      </c>
      <c r="H36" s="187">
        <v>105</v>
      </c>
      <c r="I36" s="187">
        <v>58</v>
      </c>
      <c r="J36" s="70">
        <v>49.3</v>
      </c>
      <c r="K36" s="70">
        <v>47.4</v>
      </c>
      <c r="L36" s="217">
        <v>3.8</v>
      </c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</row>
    <row r="37" spans="1:68" s="184" customFormat="1" ht="13.5" customHeight="1">
      <c r="A37" s="93" t="s">
        <v>329</v>
      </c>
      <c r="B37" s="293">
        <v>1061</v>
      </c>
      <c r="C37" s="90">
        <v>515</v>
      </c>
      <c r="D37" s="90">
        <v>501</v>
      </c>
      <c r="E37" s="78">
        <v>14</v>
      </c>
      <c r="F37" s="90">
        <v>546</v>
      </c>
      <c r="G37" s="90">
        <v>379.5</v>
      </c>
      <c r="H37" s="87">
        <v>106.75</v>
      </c>
      <c r="I37" s="87">
        <v>59.25</v>
      </c>
      <c r="J37" s="70">
        <v>48.6</v>
      </c>
      <c r="K37" s="70">
        <v>47.3</v>
      </c>
      <c r="L37" s="217">
        <v>2.7</v>
      </c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</row>
    <row r="38" spans="1:68" s="184" customFormat="1" ht="13.5" customHeight="1">
      <c r="A38" s="93" t="s">
        <v>346</v>
      </c>
      <c r="B38" s="293">
        <v>1069</v>
      </c>
      <c r="C38" s="90">
        <v>539</v>
      </c>
      <c r="D38" s="90">
        <v>523.75</v>
      </c>
      <c r="E38" s="78">
        <v>15</v>
      </c>
      <c r="F38" s="90">
        <v>530</v>
      </c>
      <c r="G38" s="90">
        <v>371</v>
      </c>
      <c r="H38" s="90">
        <v>106</v>
      </c>
      <c r="I38" s="90">
        <v>52.25</v>
      </c>
      <c r="J38" s="413">
        <v>50.4</v>
      </c>
      <c r="K38" s="413">
        <v>49</v>
      </c>
      <c r="L38" s="217">
        <v>2.9</v>
      </c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</row>
    <row r="39" spans="1:68" s="184" customFormat="1" ht="13.5" customHeight="1">
      <c r="A39" s="93" t="s">
        <v>338</v>
      </c>
      <c r="B39" s="293">
        <v>1072</v>
      </c>
      <c r="C39" s="90">
        <v>537</v>
      </c>
      <c r="D39" s="90">
        <v>521</v>
      </c>
      <c r="E39" s="78">
        <v>15.5</v>
      </c>
      <c r="F39" s="90">
        <v>536</v>
      </c>
      <c r="G39" s="90">
        <v>368.5</v>
      </c>
      <c r="H39" s="90">
        <v>107.25</v>
      </c>
      <c r="I39" s="90">
        <v>60.25</v>
      </c>
      <c r="J39" s="413">
        <v>50</v>
      </c>
      <c r="K39" s="413">
        <v>48.6</v>
      </c>
      <c r="L39" s="217">
        <v>2.9</v>
      </c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</row>
    <row r="40" spans="1:68" s="184" customFormat="1" ht="13.5" customHeight="1">
      <c r="A40" s="93" t="s">
        <v>557</v>
      </c>
      <c r="B40" s="187">
        <v>1076</v>
      </c>
      <c r="C40" s="90">
        <v>546</v>
      </c>
      <c r="D40" s="90">
        <v>523</v>
      </c>
      <c r="E40" s="90">
        <v>23</v>
      </c>
      <c r="F40" s="90">
        <v>530</v>
      </c>
      <c r="G40" s="90">
        <v>366</v>
      </c>
      <c r="H40" s="90">
        <v>99</v>
      </c>
      <c r="I40" s="90">
        <f>AVERAGE(I42:I45)</f>
        <v>64.75</v>
      </c>
      <c r="J40" s="413">
        <v>50.7</v>
      </c>
      <c r="K40" s="413">
        <v>48.6</v>
      </c>
      <c r="L40" s="413">
        <v>4.3</v>
      </c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</row>
    <row r="41" spans="1:12" s="223" customFormat="1" ht="5.25" customHeight="1">
      <c r="A41" s="444" t="s">
        <v>9</v>
      </c>
      <c r="B41" s="445"/>
      <c r="C41" s="90"/>
      <c r="D41" s="445"/>
      <c r="E41" s="445"/>
      <c r="F41" s="445"/>
      <c r="G41" s="448"/>
      <c r="H41" s="448"/>
      <c r="I41" s="448"/>
      <c r="J41" s="217"/>
      <c r="K41" s="217"/>
      <c r="L41" s="413"/>
    </row>
    <row r="42" spans="1:12" s="223" customFormat="1" ht="13.5" customHeight="1">
      <c r="A42" s="93" t="s">
        <v>560</v>
      </c>
      <c r="B42" s="446">
        <v>1075</v>
      </c>
      <c r="C42" s="78">
        <v>542</v>
      </c>
      <c r="D42" s="37">
        <v>511</v>
      </c>
      <c r="E42" s="78">
        <v>31</v>
      </c>
      <c r="F42" s="78">
        <v>533</v>
      </c>
      <c r="G42" s="37">
        <v>368</v>
      </c>
      <c r="H42" s="37">
        <v>99</v>
      </c>
      <c r="I42" s="204">
        <f>F42-G42-H42</f>
        <v>66</v>
      </c>
      <c r="J42" s="79">
        <v>50.4</v>
      </c>
      <c r="K42" s="79">
        <v>47.5</v>
      </c>
      <c r="L42" s="79">
        <v>5.7</v>
      </c>
    </row>
    <row r="43" spans="1:12" s="223" customFormat="1" ht="13.5" customHeight="1">
      <c r="A43" s="93" t="s">
        <v>211</v>
      </c>
      <c r="B43" s="446">
        <v>1076</v>
      </c>
      <c r="C43" s="78">
        <v>544</v>
      </c>
      <c r="D43" s="37">
        <v>521</v>
      </c>
      <c r="E43" s="78">
        <v>23</v>
      </c>
      <c r="F43" s="78">
        <v>532</v>
      </c>
      <c r="G43" s="37">
        <v>365</v>
      </c>
      <c r="H43" s="37">
        <v>100</v>
      </c>
      <c r="I43" s="204">
        <f>F43-G43-H43</f>
        <v>67</v>
      </c>
      <c r="J43" s="79">
        <v>50.6</v>
      </c>
      <c r="K43" s="79">
        <v>48.4</v>
      </c>
      <c r="L43" s="79">
        <v>4.2</v>
      </c>
    </row>
    <row r="44" spans="1:12" s="223" customFormat="1" ht="13.5" customHeight="1">
      <c r="A44" s="93" t="s">
        <v>212</v>
      </c>
      <c r="B44" s="446">
        <v>1077</v>
      </c>
      <c r="C44" s="78">
        <v>552</v>
      </c>
      <c r="D44" s="37">
        <v>531</v>
      </c>
      <c r="E44" s="78">
        <v>21</v>
      </c>
      <c r="F44" s="78">
        <v>524</v>
      </c>
      <c r="G44" s="204">
        <v>366</v>
      </c>
      <c r="H44" s="37">
        <v>96</v>
      </c>
      <c r="I44" s="204">
        <f>F44-G44-H44</f>
        <v>62</v>
      </c>
      <c r="J44" s="79">
        <v>51.3</v>
      </c>
      <c r="K44" s="79">
        <v>49.3</v>
      </c>
      <c r="L44" s="79">
        <v>3.8</v>
      </c>
    </row>
    <row r="45" spans="1:12" s="223" customFormat="1" ht="13.5" customHeight="1">
      <c r="A45" s="93" t="s">
        <v>213</v>
      </c>
      <c r="B45" s="446">
        <v>1077</v>
      </c>
      <c r="C45" s="78">
        <v>545</v>
      </c>
      <c r="D45" s="37">
        <v>527</v>
      </c>
      <c r="E45" s="78">
        <v>18</v>
      </c>
      <c r="F45" s="78">
        <v>532</v>
      </c>
      <c r="G45" s="204">
        <v>366</v>
      </c>
      <c r="H45" s="37">
        <v>102</v>
      </c>
      <c r="I45" s="204">
        <f>F45-G45-H45</f>
        <v>64</v>
      </c>
      <c r="J45" s="79">
        <v>50.6</v>
      </c>
      <c r="K45" s="79">
        <v>49</v>
      </c>
      <c r="L45" s="79">
        <v>3.3</v>
      </c>
    </row>
    <row r="46" spans="1:12" s="235" customFormat="1" ht="7.5" customHeight="1">
      <c r="A46" s="98"/>
      <c r="B46" s="40"/>
      <c r="C46" s="86"/>
      <c r="D46" s="39"/>
      <c r="E46" s="39"/>
      <c r="F46" s="39"/>
      <c r="G46" s="80"/>
      <c r="H46" s="80"/>
      <c r="I46" s="80"/>
      <c r="J46" s="81"/>
      <c r="K46" s="81"/>
      <c r="L46" s="81"/>
    </row>
    <row r="47" spans="1:12" s="285" customFormat="1" ht="16.5" customHeight="1">
      <c r="A47" s="282" t="s">
        <v>643</v>
      </c>
      <c r="B47" s="240"/>
      <c r="C47" s="240"/>
      <c r="D47" s="240"/>
      <c r="E47" s="240"/>
      <c r="F47" s="240"/>
      <c r="G47" s="282" t="s">
        <v>9</v>
      </c>
      <c r="H47" s="449"/>
      <c r="I47" s="449"/>
      <c r="J47" s="134"/>
      <c r="K47" s="134"/>
      <c r="L47" s="134"/>
    </row>
    <row r="48" spans="1:12" s="285" customFormat="1" ht="16.5" customHeight="1">
      <c r="A48" s="245" t="s">
        <v>644</v>
      </c>
      <c r="B48" s="237"/>
      <c r="C48" s="240"/>
      <c r="D48" s="240"/>
      <c r="E48" s="240"/>
      <c r="F48" s="240"/>
      <c r="J48" s="450"/>
      <c r="K48" s="450"/>
      <c r="L48" s="450"/>
    </row>
    <row r="49" spans="2:12" s="223" customFormat="1" ht="14.25">
      <c r="B49" s="352"/>
      <c r="C49" s="352"/>
      <c r="D49" s="352"/>
      <c r="E49" s="352"/>
      <c r="F49" s="352"/>
      <c r="J49" s="417"/>
      <c r="K49" s="417"/>
      <c r="L49" s="417"/>
    </row>
    <row r="50" spans="2:12" s="223" customFormat="1" ht="14.25">
      <c r="B50" s="352"/>
      <c r="C50" s="352"/>
      <c r="D50" s="352"/>
      <c r="E50" s="352"/>
      <c r="F50" s="352"/>
      <c r="J50" s="417"/>
      <c r="K50" s="417"/>
      <c r="L50" s="417"/>
    </row>
    <row r="51" spans="2:12" s="223" customFormat="1" ht="14.25">
      <c r="B51" s="352"/>
      <c r="C51" s="352"/>
      <c r="D51" s="352"/>
      <c r="E51" s="352"/>
      <c r="F51" s="352"/>
      <c r="J51" s="417"/>
      <c r="K51" s="417"/>
      <c r="L51" s="417"/>
    </row>
  </sheetData>
  <sheetProtection/>
  <mergeCells count="10">
    <mergeCell ref="B8:L8"/>
    <mergeCell ref="B21:L21"/>
    <mergeCell ref="B34:L34"/>
    <mergeCell ref="A5:A7"/>
    <mergeCell ref="B5:B7"/>
    <mergeCell ref="J5:J7"/>
    <mergeCell ref="K5:K7"/>
    <mergeCell ref="L5:L7"/>
    <mergeCell ref="C6:E6"/>
    <mergeCell ref="F6:I6"/>
  </mergeCells>
  <printOptions/>
  <pageMargins left="0.23" right="0.21" top="0.64" bottom="0.63" header="0.37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8.88671875" defaultRowHeight="13.5"/>
  <cols>
    <col min="1" max="1" width="10.88671875" style="18" customWidth="1"/>
    <col min="2" max="2" width="9.99609375" style="24" customWidth="1"/>
    <col min="3" max="3" width="8.88671875" style="18" customWidth="1"/>
    <col min="4" max="4" width="8.88671875" style="24" customWidth="1"/>
    <col min="5" max="5" width="8.88671875" style="18" customWidth="1"/>
    <col min="6" max="6" width="8.88671875" style="24" customWidth="1"/>
    <col min="7" max="7" width="9.77734375" style="18" customWidth="1"/>
    <col min="8" max="8" width="10.5546875" style="24" customWidth="1"/>
    <col min="9" max="9" width="9.88671875" style="18" customWidth="1"/>
    <col min="10" max="10" width="8.88671875" style="24" customWidth="1"/>
    <col min="11" max="11" width="9.5546875" style="18" customWidth="1"/>
    <col min="12" max="12" width="8.88671875" style="24" customWidth="1"/>
    <col min="13" max="13" width="10.3359375" style="24" customWidth="1"/>
    <col min="14" max="14" width="12.77734375" style="24" customWidth="1"/>
    <col min="15" max="15" width="12.3359375" style="24" customWidth="1"/>
    <col min="16" max="16" width="12.5546875" style="135" customWidth="1"/>
    <col min="17" max="17" width="12.88671875" style="24" customWidth="1"/>
    <col min="18" max="16384" width="8.88671875" style="18" customWidth="1"/>
  </cols>
  <sheetData>
    <row r="1" spans="2:66" s="12" customFormat="1" ht="18.75" customHeight="1">
      <c r="B1" s="24"/>
      <c r="C1" s="19" t="s">
        <v>451</v>
      </c>
      <c r="D1" s="24"/>
      <c r="E1" s="13"/>
      <c r="F1" s="24"/>
      <c r="G1" s="13"/>
      <c r="H1" s="24"/>
      <c r="I1" s="13"/>
      <c r="J1" s="24"/>
      <c r="K1" s="13"/>
      <c r="L1" s="24"/>
      <c r="M1" s="24"/>
      <c r="N1" s="24"/>
      <c r="O1" s="24"/>
      <c r="P1" s="135"/>
      <c r="Q1" s="2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s="12" customFormat="1" ht="14.25">
      <c r="A2" s="16" t="s">
        <v>9</v>
      </c>
      <c r="B2" s="24"/>
      <c r="C2" s="13"/>
      <c r="D2" s="24"/>
      <c r="E2" s="13"/>
      <c r="F2" s="50" t="s">
        <v>9</v>
      </c>
      <c r="G2" s="16" t="s">
        <v>9</v>
      </c>
      <c r="H2" s="24"/>
      <c r="I2" s="16" t="s">
        <v>9</v>
      </c>
      <c r="J2" s="24"/>
      <c r="K2" s="13"/>
      <c r="L2" s="24"/>
      <c r="M2" s="24"/>
      <c r="N2" s="24"/>
      <c r="O2" s="24"/>
      <c r="P2" s="135"/>
      <c r="Q2" s="24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</row>
    <row r="3" spans="1:66" s="223" customFormat="1" ht="21" customHeight="1">
      <c r="A3" s="99" t="s">
        <v>304</v>
      </c>
      <c r="B3" s="352"/>
      <c r="C3" s="221"/>
      <c r="D3" s="352"/>
      <c r="E3" s="221"/>
      <c r="F3" s="352"/>
      <c r="G3" s="221"/>
      <c r="H3" s="352"/>
      <c r="I3" s="221"/>
      <c r="J3" s="352"/>
      <c r="K3" s="221"/>
      <c r="L3" s="352"/>
      <c r="M3" s="352"/>
      <c r="N3" s="352"/>
      <c r="O3" s="352"/>
      <c r="P3" s="445"/>
      <c r="Q3" s="352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</row>
    <row r="4" spans="1:66" s="184" customFormat="1" ht="22.5" customHeight="1">
      <c r="A4" s="624" t="s">
        <v>289</v>
      </c>
      <c r="B4" s="625" t="s">
        <v>450</v>
      </c>
      <c r="C4" s="708"/>
      <c r="D4" s="625" t="s">
        <v>335</v>
      </c>
      <c r="E4" s="708"/>
      <c r="F4" s="744" t="s">
        <v>336</v>
      </c>
      <c r="G4" s="745"/>
      <c r="H4" s="745"/>
      <c r="I4" s="746"/>
      <c r="J4" s="451" t="s">
        <v>322</v>
      </c>
      <c r="K4" s="452"/>
      <c r="L4" s="351"/>
      <c r="M4" s="351"/>
      <c r="N4" s="351"/>
      <c r="O4" s="351"/>
      <c r="P4" s="90"/>
      <c r="Q4" s="90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99"/>
      <c r="BL4" s="99"/>
      <c r="BM4" s="99"/>
      <c r="BN4" s="99"/>
    </row>
    <row r="5" spans="1:66" s="184" customFormat="1" ht="14.25" customHeight="1">
      <c r="A5" s="624"/>
      <c r="B5" s="747"/>
      <c r="C5" s="183"/>
      <c r="D5" s="747"/>
      <c r="E5" s="183"/>
      <c r="F5" s="748" t="s">
        <v>9</v>
      </c>
      <c r="G5" s="183"/>
      <c r="H5" s="730" t="s">
        <v>214</v>
      </c>
      <c r="I5" s="453"/>
      <c r="J5" s="748" t="s">
        <v>9</v>
      </c>
      <c r="K5" s="93"/>
      <c r="L5" s="724" t="s">
        <v>215</v>
      </c>
      <c r="M5" s="750" t="s">
        <v>305</v>
      </c>
      <c r="N5" s="743" t="s">
        <v>337</v>
      </c>
      <c r="O5" s="735" t="s">
        <v>306</v>
      </c>
      <c r="P5" s="235"/>
      <c r="Q5" s="235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</row>
    <row r="6" spans="1:66" s="184" customFormat="1" ht="29.25" customHeight="1">
      <c r="A6" s="624"/>
      <c r="B6" s="726"/>
      <c r="C6" s="100" t="s">
        <v>241</v>
      </c>
      <c r="D6" s="726"/>
      <c r="E6" s="100" t="s">
        <v>241</v>
      </c>
      <c r="F6" s="749"/>
      <c r="G6" s="100" t="s">
        <v>241</v>
      </c>
      <c r="H6" s="724"/>
      <c r="I6" s="92" t="s">
        <v>241</v>
      </c>
      <c r="J6" s="749"/>
      <c r="K6" s="92" t="s">
        <v>241</v>
      </c>
      <c r="L6" s="724"/>
      <c r="M6" s="751"/>
      <c r="N6" s="723"/>
      <c r="O6" s="726"/>
      <c r="P6" s="235"/>
      <c r="Q6" s="235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</row>
    <row r="7" spans="1:66" s="184" customFormat="1" ht="19.5" customHeight="1">
      <c r="A7" s="93" t="s">
        <v>319</v>
      </c>
      <c r="B7" s="8">
        <v>1148</v>
      </c>
      <c r="C7" s="454">
        <v>100</v>
      </c>
      <c r="D7" s="8">
        <v>27</v>
      </c>
      <c r="E7" s="413">
        <v>2.35191637630662</v>
      </c>
      <c r="F7" s="8">
        <v>206</v>
      </c>
      <c r="G7" s="56">
        <v>17.94425087108014</v>
      </c>
      <c r="H7" s="8">
        <v>206</v>
      </c>
      <c r="I7" s="56">
        <v>17.94425087108014</v>
      </c>
      <c r="J7" s="8">
        <v>915</v>
      </c>
      <c r="K7" s="56">
        <v>79.70383275261324</v>
      </c>
      <c r="L7" s="8">
        <v>102</v>
      </c>
      <c r="M7" s="8">
        <v>311</v>
      </c>
      <c r="N7" s="8">
        <v>113</v>
      </c>
      <c r="O7" s="8">
        <v>389</v>
      </c>
      <c r="P7" s="235"/>
      <c r="Q7" s="235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</row>
    <row r="8" spans="1:66" s="184" customFormat="1" ht="19.5" customHeight="1">
      <c r="A8" s="93" t="s">
        <v>325</v>
      </c>
      <c r="B8" s="8">
        <v>1169</v>
      </c>
      <c r="C8" s="413">
        <v>100</v>
      </c>
      <c r="D8" s="8">
        <v>23</v>
      </c>
      <c r="E8" s="413">
        <v>1.9674935842600514</v>
      </c>
      <c r="F8" s="8">
        <v>237</v>
      </c>
      <c r="G8" s="56">
        <v>20.25235243798118</v>
      </c>
      <c r="H8" s="8">
        <v>236</v>
      </c>
      <c r="I8" s="56">
        <v>20.188195038494438</v>
      </c>
      <c r="J8" s="8">
        <v>909</v>
      </c>
      <c r="K8" s="56">
        <v>77.78015397775877</v>
      </c>
      <c r="L8" s="8">
        <v>88</v>
      </c>
      <c r="M8" s="8">
        <v>301</v>
      </c>
      <c r="N8" s="8">
        <v>121</v>
      </c>
      <c r="O8" s="8">
        <v>399</v>
      </c>
      <c r="P8" s="235"/>
      <c r="Q8" s="235"/>
      <c r="R8" s="87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</row>
    <row r="9" spans="1:66" s="184" customFormat="1" ht="19.5" customHeight="1">
      <c r="A9" s="93" t="s">
        <v>329</v>
      </c>
      <c r="B9" s="8">
        <v>1169</v>
      </c>
      <c r="C9" s="413">
        <v>100</v>
      </c>
      <c r="D9" s="8">
        <v>26</v>
      </c>
      <c r="E9" s="413">
        <v>2.1813515825491874</v>
      </c>
      <c r="F9" s="8">
        <v>249</v>
      </c>
      <c r="G9" s="56">
        <v>21.25748502994012</v>
      </c>
      <c r="H9" s="8">
        <v>248</v>
      </c>
      <c r="I9" s="56">
        <v>21.236099230111204</v>
      </c>
      <c r="J9" s="8">
        <v>895</v>
      </c>
      <c r="K9" s="56">
        <v>76.56116338751069</v>
      </c>
      <c r="L9" s="8">
        <v>74</v>
      </c>
      <c r="M9" s="8">
        <v>309</v>
      </c>
      <c r="N9" s="8">
        <v>123</v>
      </c>
      <c r="O9" s="8">
        <v>390</v>
      </c>
      <c r="P9" s="235"/>
      <c r="Q9" s="235"/>
      <c r="R9" s="87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</row>
    <row r="10" spans="1:66" s="184" customFormat="1" ht="19.5" customHeight="1">
      <c r="A10" s="93" t="s">
        <v>346</v>
      </c>
      <c r="B10" s="8">
        <v>1204</v>
      </c>
      <c r="C10" s="413">
        <v>99.97924019099024</v>
      </c>
      <c r="D10" s="8">
        <v>29</v>
      </c>
      <c r="E10" s="413">
        <v>2.36661822711231</v>
      </c>
      <c r="F10" s="8">
        <v>257</v>
      </c>
      <c r="G10" s="56">
        <v>21.361843471040064</v>
      </c>
      <c r="H10" s="8">
        <v>257</v>
      </c>
      <c r="I10" s="56">
        <v>21.361843471040064</v>
      </c>
      <c r="J10" s="8">
        <v>918</v>
      </c>
      <c r="K10" s="56">
        <v>76.25077849283787</v>
      </c>
      <c r="L10" s="8">
        <v>83</v>
      </c>
      <c r="M10" s="8">
        <v>320</v>
      </c>
      <c r="N10" s="8">
        <v>119</v>
      </c>
      <c r="O10" s="8">
        <v>396</v>
      </c>
      <c r="P10" s="235"/>
      <c r="Q10" s="235"/>
      <c r="R10" s="87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</row>
    <row r="11" spans="1:66" s="184" customFormat="1" ht="19.5" customHeight="1">
      <c r="A11" s="93" t="s">
        <v>558</v>
      </c>
      <c r="B11" s="8">
        <v>1195</v>
      </c>
      <c r="C11" s="413">
        <v>100</v>
      </c>
      <c r="D11" s="8">
        <v>35</v>
      </c>
      <c r="E11" s="413">
        <v>2.928870292887029</v>
      </c>
      <c r="F11" s="8">
        <v>253</v>
      </c>
      <c r="G11" s="56">
        <v>21.171548117154813</v>
      </c>
      <c r="H11" s="8">
        <v>253</v>
      </c>
      <c r="I11" s="56">
        <v>21.171548117154813</v>
      </c>
      <c r="J11" s="8">
        <v>908</v>
      </c>
      <c r="K11" s="56">
        <v>75.98326359832636</v>
      </c>
      <c r="L11" s="8">
        <v>88</v>
      </c>
      <c r="M11" s="8">
        <v>311</v>
      </c>
      <c r="N11" s="8">
        <v>115</v>
      </c>
      <c r="O11" s="8">
        <v>394</v>
      </c>
      <c r="P11" s="235"/>
      <c r="Q11" s="235"/>
      <c r="R11" s="87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</row>
    <row r="12" spans="1:66" s="184" customFormat="1" ht="19.5" customHeight="1">
      <c r="A12" s="93" t="s">
        <v>557</v>
      </c>
      <c r="B12" s="8">
        <v>1215</v>
      </c>
      <c r="C12" s="413">
        <v>100</v>
      </c>
      <c r="D12" s="8">
        <v>31</v>
      </c>
      <c r="E12" s="413">
        <f>D12/B12*100</f>
        <v>2.551440329218107</v>
      </c>
      <c r="F12" s="8">
        <v>241</v>
      </c>
      <c r="G12" s="56">
        <f>F12/B12*100</f>
        <v>19.835390946502056</v>
      </c>
      <c r="H12" s="8">
        <v>241</v>
      </c>
      <c r="I12" s="56">
        <f>H12/B12*100</f>
        <v>19.835390946502056</v>
      </c>
      <c r="J12" s="8">
        <v>943</v>
      </c>
      <c r="K12" s="56">
        <f>J12/B12*100</f>
        <v>77.61316872427983</v>
      </c>
      <c r="L12" s="8">
        <v>91</v>
      </c>
      <c r="M12" s="8">
        <v>318</v>
      </c>
      <c r="N12" s="8">
        <v>115</v>
      </c>
      <c r="O12" s="8">
        <v>420</v>
      </c>
      <c r="P12" s="235"/>
      <c r="Q12" s="235"/>
      <c r="R12" s="87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</row>
    <row r="13" spans="1:66" s="184" customFormat="1" ht="12" customHeight="1">
      <c r="A13" s="94"/>
      <c r="B13" s="90"/>
      <c r="C13" s="413"/>
      <c r="D13" s="90"/>
      <c r="E13" s="413"/>
      <c r="F13" s="90"/>
      <c r="G13" s="56"/>
      <c r="H13" s="90"/>
      <c r="I13" s="56"/>
      <c r="J13" s="90"/>
      <c r="K13" s="56"/>
      <c r="L13" s="90"/>
      <c r="M13" s="82"/>
      <c r="N13" s="204"/>
      <c r="O13" s="204"/>
      <c r="P13" s="235"/>
      <c r="Q13" s="235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</row>
    <row r="14" spans="1:22" s="184" customFormat="1" ht="19.5" customHeight="1">
      <c r="A14" s="455" t="s">
        <v>645</v>
      </c>
      <c r="B14" s="8">
        <v>1191</v>
      </c>
      <c r="C14" s="413">
        <v>100</v>
      </c>
      <c r="D14" s="8">
        <v>29</v>
      </c>
      <c r="E14" s="413">
        <v>2.434928631402183</v>
      </c>
      <c r="F14" s="8">
        <v>263</v>
      </c>
      <c r="G14" s="56">
        <v>22.08228379513014</v>
      </c>
      <c r="H14" s="8">
        <v>263</v>
      </c>
      <c r="I14" s="56">
        <v>22.08228379513014</v>
      </c>
      <c r="J14" s="8">
        <v>899</v>
      </c>
      <c r="K14" s="56">
        <v>75.48278757346768</v>
      </c>
      <c r="L14" s="8">
        <v>80</v>
      </c>
      <c r="M14" s="8">
        <v>318</v>
      </c>
      <c r="N14" s="8">
        <v>113</v>
      </c>
      <c r="O14" s="8">
        <v>387</v>
      </c>
      <c r="P14" s="235"/>
      <c r="Q14" s="235"/>
      <c r="R14" s="235"/>
      <c r="S14" s="235"/>
      <c r="T14" s="235"/>
      <c r="U14" s="235"/>
      <c r="V14" s="235"/>
    </row>
    <row r="15" spans="1:22" s="184" customFormat="1" ht="19.5" customHeight="1">
      <c r="A15" s="93" t="s">
        <v>216</v>
      </c>
      <c r="B15" s="8">
        <v>1198</v>
      </c>
      <c r="C15" s="413">
        <v>100</v>
      </c>
      <c r="D15" s="8">
        <v>36</v>
      </c>
      <c r="E15" s="413">
        <v>3.005008347245409</v>
      </c>
      <c r="F15" s="8">
        <v>256</v>
      </c>
      <c r="G15" s="56">
        <v>21.368948247078464</v>
      </c>
      <c r="H15" s="8">
        <v>256</v>
      </c>
      <c r="I15" s="56">
        <v>21.368948247078464</v>
      </c>
      <c r="J15" s="8">
        <v>906</v>
      </c>
      <c r="K15" s="56">
        <v>75.62604340567613</v>
      </c>
      <c r="L15" s="8">
        <v>89</v>
      </c>
      <c r="M15" s="8">
        <v>307</v>
      </c>
      <c r="N15" s="8">
        <v>119</v>
      </c>
      <c r="O15" s="8">
        <v>391</v>
      </c>
      <c r="P15" s="235"/>
      <c r="Q15" s="235"/>
      <c r="R15" s="235"/>
      <c r="S15" s="235"/>
      <c r="T15" s="235"/>
      <c r="U15" s="235"/>
      <c r="V15" s="235"/>
    </row>
    <row r="16" spans="1:22" s="184" customFormat="1" ht="19.5" customHeight="1">
      <c r="A16" s="93" t="s">
        <v>217</v>
      </c>
      <c r="B16" s="8">
        <v>1189</v>
      </c>
      <c r="C16" s="413">
        <v>100</v>
      </c>
      <c r="D16" s="8">
        <v>37</v>
      </c>
      <c r="E16" s="413">
        <v>3.1118587047939443</v>
      </c>
      <c r="F16" s="8">
        <v>246</v>
      </c>
      <c r="G16" s="56">
        <v>20.689655172413794</v>
      </c>
      <c r="H16" s="8">
        <v>246</v>
      </c>
      <c r="I16" s="56">
        <v>20.689655172413794</v>
      </c>
      <c r="J16" s="8">
        <v>906</v>
      </c>
      <c r="K16" s="56">
        <v>76.19848612279226</v>
      </c>
      <c r="L16" s="8">
        <v>90</v>
      </c>
      <c r="M16" s="8">
        <v>308</v>
      </c>
      <c r="N16" s="8">
        <v>116</v>
      </c>
      <c r="O16" s="8">
        <v>392</v>
      </c>
      <c r="P16" s="235"/>
      <c r="Q16" s="235"/>
      <c r="R16" s="235"/>
      <c r="S16" s="235"/>
      <c r="T16" s="235"/>
      <c r="U16" s="235"/>
      <c r="V16" s="235"/>
    </row>
    <row r="17" spans="1:22" s="184" customFormat="1" ht="19.5" customHeight="1">
      <c r="A17" s="93" t="s">
        <v>218</v>
      </c>
      <c r="B17" s="8">
        <v>1204</v>
      </c>
      <c r="C17" s="413">
        <v>100</v>
      </c>
      <c r="D17" s="8">
        <v>37</v>
      </c>
      <c r="E17" s="413">
        <v>3.0730897009966776</v>
      </c>
      <c r="F17" s="8">
        <v>246</v>
      </c>
      <c r="G17" s="56">
        <v>20.431893687707642</v>
      </c>
      <c r="H17" s="8">
        <v>246</v>
      </c>
      <c r="I17" s="56">
        <v>20.431893687707642</v>
      </c>
      <c r="J17" s="8">
        <v>921</v>
      </c>
      <c r="K17" s="56">
        <v>76.49501661129568</v>
      </c>
      <c r="L17" s="8">
        <v>91</v>
      </c>
      <c r="M17" s="8">
        <v>311</v>
      </c>
      <c r="N17" s="8">
        <v>113</v>
      </c>
      <c r="O17" s="8">
        <v>406</v>
      </c>
      <c r="P17" s="235"/>
      <c r="Q17" s="235"/>
      <c r="R17" s="235"/>
      <c r="S17" s="235"/>
      <c r="T17" s="235"/>
      <c r="U17" s="235"/>
      <c r="V17" s="235"/>
    </row>
    <row r="18" spans="1:22" s="184" customFormat="1" ht="11.25" customHeight="1">
      <c r="A18" s="93"/>
      <c r="B18" s="8"/>
      <c r="C18" s="413"/>
      <c r="D18" s="8"/>
      <c r="E18" s="413"/>
      <c r="F18" s="8"/>
      <c r="G18" s="56"/>
      <c r="H18" s="8"/>
      <c r="I18" s="56"/>
      <c r="J18" s="8"/>
      <c r="K18" s="56"/>
      <c r="L18" s="8"/>
      <c r="M18" s="8"/>
      <c r="N18" s="8"/>
      <c r="O18" s="8"/>
      <c r="P18" s="235"/>
      <c r="Q18" s="235"/>
      <c r="R18" s="235"/>
      <c r="S18" s="235"/>
      <c r="T18" s="235"/>
      <c r="U18" s="235"/>
      <c r="V18" s="235"/>
    </row>
    <row r="19" spans="1:15" s="235" customFormat="1" ht="19.5" customHeight="1">
      <c r="A19" s="455" t="s">
        <v>560</v>
      </c>
      <c r="B19" s="8">
        <v>1197</v>
      </c>
      <c r="C19" s="413">
        <f>SUM(E19+G19+K19)</f>
        <v>100</v>
      </c>
      <c r="D19" s="8">
        <v>31</v>
      </c>
      <c r="E19" s="413">
        <f>D19/B19*100</f>
        <v>2.5898078529657473</v>
      </c>
      <c r="F19" s="8">
        <v>246</v>
      </c>
      <c r="G19" s="56">
        <f>F19/B19*100</f>
        <v>20.551378446115287</v>
      </c>
      <c r="H19" s="8">
        <v>246</v>
      </c>
      <c r="I19" s="56">
        <f>H19/B19*100</f>
        <v>20.551378446115287</v>
      </c>
      <c r="J19" s="8">
        <v>920</v>
      </c>
      <c r="K19" s="56">
        <f>J19/B19*100</f>
        <v>76.85881370091896</v>
      </c>
      <c r="L19" s="8">
        <v>85</v>
      </c>
      <c r="M19" s="8">
        <v>315</v>
      </c>
      <c r="N19" s="8">
        <v>116</v>
      </c>
      <c r="O19" s="8">
        <v>404</v>
      </c>
    </row>
    <row r="20" spans="1:17" s="184" customFormat="1" ht="19.5" customHeight="1">
      <c r="A20" s="93" t="s">
        <v>216</v>
      </c>
      <c r="B20" s="8">
        <v>1215</v>
      </c>
      <c r="C20" s="413">
        <f>SUM(E20+G20+K20)</f>
        <v>100</v>
      </c>
      <c r="D20" s="8">
        <v>36</v>
      </c>
      <c r="E20" s="413">
        <f>D20/B20*100</f>
        <v>2.9629629629629632</v>
      </c>
      <c r="F20" s="8">
        <v>248</v>
      </c>
      <c r="G20" s="56">
        <f>F20/B20*100</f>
        <v>20.411522633744855</v>
      </c>
      <c r="H20" s="8">
        <v>248</v>
      </c>
      <c r="I20" s="56">
        <f>H20/B20*100</f>
        <v>20.411522633744855</v>
      </c>
      <c r="J20" s="8">
        <v>931</v>
      </c>
      <c r="K20" s="56">
        <f>J20/B20*100</f>
        <v>76.62551440329219</v>
      </c>
      <c r="L20" s="8">
        <v>92</v>
      </c>
      <c r="M20" s="8">
        <v>307</v>
      </c>
      <c r="N20" s="8">
        <v>114</v>
      </c>
      <c r="O20" s="8">
        <v>418</v>
      </c>
      <c r="P20" s="235"/>
      <c r="Q20" s="235"/>
    </row>
    <row r="21" spans="1:17" s="184" customFormat="1" ht="19.5" customHeight="1">
      <c r="A21" s="93" t="s">
        <v>217</v>
      </c>
      <c r="B21" s="8">
        <v>1226</v>
      </c>
      <c r="C21" s="413">
        <v>100</v>
      </c>
      <c r="D21" s="8">
        <v>31</v>
      </c>
      <c r="E21" s="413">
        <f>D21/B21*100</f>
        <v>2.528548123980424</v>
      </c>
      <c r="F21" s="8">
        <v>237</v>
      </c>
      <c r="G21" s="56">
        <f>F21/B21*100</f>
        <v>19.33115823817292</v>
      </c>
      <c r="H21" s="8">
        <v>237</v>
      </c>
      <c r="I21" s="56">
        <f>H21/B21*100</f>
        <v>19.33115823817292</v>
      </c>
      <c r="J21" s="8">
        <v>957</v>
      </c>
      <c r="K21" s="56">
        <f>J21/B21*100</f>
        <v>78.05872756933115</v>
      </c>
      <c r="L21" s="8">
        <v>93</v>
      </c>
      <c r="M21" s="8">
        <v>323</v>
      </c>
      <c r="N21" s="8">
        <v>113</v>
      </c>
      <c r="O21" s="8">
        <v>428</v>
      </c>
      <c r="P21" s="235"/>
      <c r="Q21" s="235"/>
    </row>
    <row r="22" spans="1:17" s="184" customFormat="1" ht="19.5" customHeight="1">
      <c r="A22" s="93" t="s">
        <v>218</v>
      </c>
      <c r="B22" s="8">
        <v>1222</v>
      </c>
      <c r="C22" s="413">
        <f>SUM(E22+G22+K22)</f>
        <v>100</v>
      </c>
      <c r="D22" s="8">
        <v>26</v>
      </c>
      <c r="E22" s="413">
        <f>D22/B22*100</f>
        <v>2.127659574468085</v>
      </c>
      <c r="F22" s="8">
        <v>232</v>
      </c>
      <c r="G22" s="56">
        <f>F22/B22*100</f>
        <v>18.985270049099835</v>
      </c>
      <c r="H22" s="8">
        <v>232</v>
      </c>
      <c r="I22" s="56">
        <f>H22/B22*100</f>
        <v>18.985270049099835</v>
      </c>
      <c r="J22" s="8">
        <v>964</v>
      </c>
      <c r="K22" s="56">
        <f>J22/B22*100</f>
        <v>78.88707037643208</v>
      </c>
      <c r="L22" s="8">
        <v>93</v>
      </c>
      <c r="M22" s="8">
        <v>327</v>
      </c>
      <c r="N22" s="8">
        <v>115</v>
      </c>
      <c r="O22" s="8">
        <v>429</v>
      </c>
      <c r="P22" s="235"/>
      <c r="Q22" s="235"/>
    </row>
    <row r="23" spans="1:17" s="184" customFormat="1" ht="8.25" customHeight="1">
      <c r="A23" s="415" t="s">
        <v>9</v>
      </c>
      <c r="B23" s="86"/>
      <c r="C23" s="83"/>
      <c r="D23" s="86"/>
      <c r="E23" s="416"/>
      <c r="F23" s="86"/>
      <c r="G23" s="83"/>
      <c r="H23" s="86"/>
      <c r="I23" s="83"/>
      <c r="J23" s="86"/>
      <c r="K23" s="83"/>
      <c r="L23" s="86"/>
      <c r="M23" s="22"/>
      <c r="N23" s="22"/>
      <c r="O23" s="86"/>
      <c r="P23" s="90"/>
      <c r="Q23" s="235"/>
    </row>
    <row r="24" spans="1:17" s="223" customFormat="1" ht="18" customHeight="1">
      <c r="A24" s="222" t="s">
        <v>326</v>
      </c>
      <c r="B24" s="352"/>
      <c r="C24" s="23"/>
      <c r="D24" s="352"/>
      <c r="E24" s="23"/>
      <c r="F24" s="352"/>
      <c r="G24" s="23"/>
      <c r="H24" s="352"/>
      <c r="I24" s="23"/>
      <c r="J24" s="352"/>
      <c r="K24" s="23"/>
      <c r="L24" s="352"/>
      <c r="M24" s="49"/>
      <c r="N24" s="49"/>
      <c r="O24" s="49"/>
      <c r="P24" s="136"/>
      <c r="Q24" s="445"/>
    </row>
    <row r="25" spans="1:17" s="223" customFormat="1" ht="21.75" customHeight="1">
      <c r="A25" s="222"/>
      <c r="B25" s="49"/>
      <c r="C25" s="221"/>
      <c r="D25" s="352"/>
      <c r="E25" s="222" t="s">
        <v>9</v>
      </c>
      <c r="F25" s="352"/>
      <c r="G25" s="222" t="s">
        <v>9</v>
      </c>
      <c r="H25" s="352"/>
      <c r="I25" s="23"/>
      <c r="J25" s="352"/>
      <c r="K25" s="23"/>
      <c r="L25" s="352"/>
      <c r="M25" s="49"/>
      <c r="N25" s="49"/>
      <c r="O25" s="49"/>
      <c r="P25" s="136"/>
      <c r="Q25" s="445"/>
    </row>
    <row r="26" spans="1:17" s="224" customFormat="1" ht="14.25">
      <c r="A26" s="405"/>
      <c r="B26" s="352"/>
      <c r="C26" s="84"/>
      <c r="D26" s="352"/>
      <c r="E26" s="84"/>
      <c r="F26" s="352"/>
      <c r="G26" s="84"/>
      <c r="H26" s="352"/>
      <c r="I26" s="84"/>
      <c r="J26" s="352"/>
      <c r="K26" s="84"/>
      <c r="L26" s="352"/>
      <c r="M26" s="49"/>
      <c r="N26" s="49"/>
      <c r="O26" s="49"/>
      <c r="P26" s="136"/>
      <c r="Q26" s="352"/>
    </row>
    <row r="27" spans="2:17" s="224" customFormat="1" ht="14.25">
      <c r="B27" s="352"/>
      <c r="D27" s="352"/>
      <c r="F27" s="352"/>
      <c r="H27" s="352"/>
      <c r="J27" s="352"/>
      <c r="L27" s="352"/>
      <c r="M27" s="352"/>
      <c r="N27" s="352"/>
      <c r="O27" s="352"/>
      <c r="P27" s="445"/>
      <c r="Q27" s="352"/>
    </row>
    <row r="28" spans="2:17" s="224" customFormat="1" ht="14.25">
      <c r="B28" s="352"/>
      <c r="D28" s="352"/>
      <c r="F28" s="352"/>
      <c r="H28" s="352"/>
      <c r="J28" s="352"/>
      <c r="L28" s="352"/>
      <c r="M28" s="352"/>
      <c r="N28" s="352"/>
      <c r="O28" s="352"/>
      <c r="P28" s="445"/>
      <c r="Q28" s="352"/>
    </row>
  </sheetData>
  <sheetProtection/>
  <mergeCells count="13">
    <mergeCell ref="A4:A6"/>
    <mergeCell ref="B4:C4"/>
    <mergeCell ref="D4:E4"/>
    <mergeCell ref="L5:L6"/>
    <mergeCell ref="M5:M6"/>
    <mergeCell ref="N5:N6"/>
    <mergeCell ref="O5:O6"/>
    <mergeCell ref="F4:I4"/>
    <mergeCell ref="B5:B6"/>
    <mergeCell ref="D5:D6"/>
    <mergeCell ref="F5:F6"/>
    <mergeCell ref="H5:H6"/>
    <mergeCell ref="J5:J6"/>
  </mergeCells>
  <printOptions/>
  <pageMargins left="0.1968503937007874" right="0.1968503937007874" top="0.7086614173228347" bottom="0.6692913385826772" header="0.5118110236220472" footer="0.5118110236220472"/>
  <pageSetup fitToHeight="1" fitToWidth="1" horizontalDpi="600" verticalDpi="600" orientation="landscape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88671875" defaultRowHeight="13.5"/>
  <cols>
    <col min="1" max="1" width="9.6640625" style="12" customWidth="1"/>
    <col min="2" max="2" width="6.99609375" style="85" customWidth="1"/>
    <col min="3" max="3" width="10.21484375" style="12" customWidth="1"/>
    <col min="4" max="4" width="6.99609375" style="85" customWidth="1"/>
    <col min="5" max="5" width="6.99609375" style="12" customWidth="1"/>
    <col min="6" max="6" width="10.4453125" style="85" customWidth="1"/>
    <col min="7" max="7" width="10.4453125" style="12" customWidth="1"/>
    <col min="8" max="8" width="6.99609375" style="85" customWidth="1"/>
    <col min="9" max="9" width="6.99609375" style="12" customWidth="1"/>
    <col min="10" max="10" width="6.99609375" style="85" customWidth="1"/>
    <col min="11" max="11" width="6.99609375" style="12" customWidth="1"/>
    <col min="12" max="12" width="6.99609375" style="85" customWidth="1"/>
    <col min="13" max="13" width="6.99609375" style="12" customWidth="1"/>
    <col min="14" max="14" width="10.10546875" style="85" customWidth="1"/>
    <col min="15" max="15" width="10.10546875" style="12" customWidth="1"/>
    <col min="16" max="16" width="9.88671875" style="85" customWidth="1"/>
    <col min="17" max="17" width="9.88671875" style="12" customWidth="1"/>
    <col min="18" max="18" width="11.5546875" style="85" customWidth="1"/>
    <col min="19" max="19" width="11.5546875" style="12" customWidth="1"/>
    <col min="20" max="20" width="6.99609375" style="85" customWidth="1"/>
    <col min="21" max="21" width="6.99609375" style="12" customWidth="1"/>
    <col min="22" max="16384" width="8.88671875" style="12" customWidth="1"/>
  </cols>
  <sheetData>
    <row r="1" spans="3:15" ht="18.75" customHeight="1">
      <c r="C1" s="64" t="s">
        <v>452</v>
      </c>
      <c r="E1" s="61"/>
      <c r="G1" s="13"/>
      <c r="I1" s="13"/>
      <c r="K1" s="23"/>
      <c r="M1" s="13"/>
      <c r="O1" s="13"/>
    </row>
    <row r="2" spans="1:15" ht="12.75" customHeight="1">
      <c r="A2" s="13"/>
      <c r="C2" s="13"/>
      <c r="E2" s="13"/>
      <c r="G2" s="13"/>
      <c r="I2" s="13"/>
      <c r="K2" s="13"/>
      <c r="M2" s="13"/>
      <c r="O2" s="13"/>
    </row>
    <row r="3" spans="1:20" s="285" customFormat="1" ht="19.5" customHeight="1">
      <c r="A3" s="284" t="s">
        <v>304</v>
      </c>
      <c r="B3" s="240"/>
      <c r="C3" s="449"/>
      <c r="D3" s="240"/>
      <c r="E3" s="449"/>
      <c r="F3" s="240"/>
      <c r="G3" s="449"/>
      <c r="H3" s="240"/>
      <c r="I3" s="449"/>
      <c r="J3" s="240"/>
      <c r="K3" s="95"/>
      <c r="L3" s="240"/>
      <c r="M3" s="449"/>
      <c r="N3" s="240"/>
      <c r="O3" s="449"/>
      <c r="P3" s="240"/>
      <c r="R3" s="240"/>
      <c r="T3" s="240"/>
    </row>
    <row r="4" spans="1:21" s="246" customFormat="1" ht="19.5" customHeight="1">
      <c r="A4" s="755" t="s">
        <v>289</v>
      </c>
      <c r="B4" s="752" t="s">
        <v>290</v>
      </c>
      <c r="C4" s="753"/>
      <c r="D4" s="661" t="s">
        <v>291</v>
      </c>
      <c r="E4" s="755"/>
      <c r="F4" s="752" t="s">
        <v>292</v>
      </c>
      <c r="G4" s="753"/>
      <c r="H4" s="752" t="s">
        <v>293</v>
      </c>
      <c r="I4" s="753"/>
      <c r="J4" s="752" t="s">
        <v>294</v>
      </c>
      <c r="K4" s="753"/>
      <c r="L4" s="752" t="s">
        <v>295</v>
      </c>
      <c r="M4" s="753"/>
      <c r="N4" s="661" t="s">
        <v>323</v>
      </c>
      <c r="O4" s="755"/>
      <c r="P4" s="661" t="s">
        <v>296</v>
      </c>
      <c r="Q4" s="755"/>
      <c r="R4" s="661" t="s">
        <v>297</v>
      </c>
      <c r="S4" s="755"/>
      <c r="T4" s="661" t="s">
        <v>298</v>
      </c>
      <c r="U4" s="659"/>
    </row>
    <row r="5" spans="1:21" s="246" customFormat="1" ht="15.75" customHeight="1">
      <c r="A5" s="756"/>
      <c r="B5" s="456"/>
      <c r="C5" s="664" t="s">
        <v>241</v>
      </c>
      <c r="D5" s="457"/>
      <c r="E5" s="664" t="s">
        <v>241</v>
      </c>
      <c r="F5" s="457"/>
      <c r="G5" s="664" t="s">
        <v>241</v>
      </c>
      <c r="H5" s="457"/>
      <c r="I5" s="754" t="s">
        <v>241</v>
      </c>
      <c r="J5" s="457"/>
      <c r="K5" s="754" t="s">
        <v>241</v>
      </c>
      <c r="L5" s="457"/>
      <c r="M5" s="754" t="s">
        <v>241</v>
      </c>
      <c r="N5" s="457"/>
      <c r="O5" s="754" t="s">
        <v>241</v>
      </c>
      <c r="P5" s="457" t="s">
        <v>219</v>
      </c>
      <c r="Q5" s="754" t="s">
        <v>241</v>
      </c>
      <c r="R5" s="456" t="s">
        <v>299</v>
      </c>
      <c r="S5" s="754" t="s">
        <v>241</v>
      </c>
      <c r="T5" s="456"/>
      <c r="U5" s="752" t="s">
        <v>241</v>
      </c>
    </row>
    <row r="6" spans="1:21" s="246" customFormat="1" ht="15.75" customHeight="1">
      <c r="A6" s="757"/>
      <c r="B6" s="458" t="s">
        <v>9</v>
      </c>
      <c r="C6" s="665"/>
      <c r="D6" s="459"/>
      <c r="E6" s="665"/>
      <c r="F6" s="460"/>
      <c r="G6" s="665"/>
      <c r="H6" s="460"/>
      <c r="I6" s="665"/>
      <c r="J6" s="459"/>
      <c r="K6" s="665"/>
      <c r="L6" s="459"/>
      <c r="M6" s="665"/>
      <c r="N6" s="460"/>
      <c r="O6" s="665"/>
      <c r="P6" s="458"/>
      <c r="Q6" s="665"/>
      <c r="R6" s="458"/>
      <c r="S6" s="665"/>
      <c r="T6" s="458"/>
      <c r="U6" s="758"/>
    </row>
    <row r="7" spans="1:22" s="184" customFormat="1" ht="8.25" customHeight="1">
      <c r="A7" s="226"/>
      <c r="B7" s="252"/>
      <c r="C7" s="341"/>
      <c r="D7" s="237"/>
      <c r="E7" s="341"/>
      <c r="F7" s="461"/>
      <c r="G7" s="341"/>
      <c r="H7" s="461"/>
      <c r="I7" s="341"/>
      <c r="J7" s="237"/>
      <c r="K7" s="341"/>
      <c r="L7" s="237"/>
      <c r="M7" s="341"/>
      <c r="N7" s="461"/>
      <c r="O7" s="341"/>
      <c r="P7" s="252"/>
      <c r="Q7" s="341"/>
      <c r="R7" s="252"/>
      <c r="S7" s="341"/>
      <c r="T7" s="252"/>
      <c r="U7" s="341"/>
      <c r="V7" s="235"/>
    </row>
    <row r="8" spans="1:20" s="184" customFormat="1" ht="14.25">
      <c r="A8" s="94"/>
      <c r="B8" s="237"/>
      <c r="C8" s="87"/>
      <c r="D8" s="237"/>
      <c r="E8" s="183" t="s">
        <v>220</v>
      </c>
      <c r="F8" s="237"/>
      <c r="G8" s="87"/>
      <c r="H8" s="237" t="s">
        <v>259</v>
      </c>
      <c r="I8" s="87"/>
      <c r="J8" s="237"/>
      <c r="K8" s="87"/>
      <c r="L8" s="237"/>
      <c r="M8" s="87"/>
      <c r="N8" s="237"/>
      <c r="O8" s="87"/>
      <c r="P8" s="247"/>
      <c r="R8" s="247"/>
      <c r="T8" s="247"/>
    </row>
    <row r="9" spans="1:21" s="184" customFormat="1" ht="14.25">
      <c r="A9" s="93" t="s">
        <v>319</v>
      </c>
      <c r="B9" s="237">
        <v>1147.75</v>
      </c>
      <c r="C9" s="413">
        <v>100.02178174689611</v>
      </c>
      <c r="D9" s="237">
        <v>31</v>
      </c>
      <c r="E9" s="454">
        <v>2.7009366151165324</v>
      </c>
      <c r="F9" s="237">
        <v>197.25</v>
      </c>
      <c r="G9" s="454">
        <v>17.18579830102374</v>
      </c>
      <c r="H9" s="237">
        <v>162.25</v>
      </c>
      <c r="I9" s="454">
        <v>14.136353735569593</v>
      </c>
      <c r="J9" s="237">
        <v>131.25</v>
      </c>
      <c r="K9" s="454">
        <v>11.43541712045306</v>
      </c>
      <c r="L9" s="237">
        <v>169.25</v>
      </c>
      <c r="M9" s="454">
        <v>14.746242648660424</v>
      </c>
      <c r="N9" s="237">
        <v>24.75</v>
      </c>
      <c r="O9" s="454">
        <v>2.1563929427140054</v>
      </c>
      <c r="P9" s="247">
        <v>117.75</v>
      </c>
      <c r="Q9" s="454">
        <v>10.259202788063602</v>
      </c>
      <c r="R9" s="247">
        <v>154.75</v>
      </c>
      <c r="S9" s="454">
        <v>13.48290132868656</v>
      </c>
      <c r="T9" s="247">
        <v>159.75</v>
      </c>
      <c r="U9" s="454">
        <v>13.918536266608584</v>
      </c>
    </row>
    <row r="10" spans="1:21" s="184" customFormat="1" ht="14.25">
      <c r="A10" s="93" t="s">
        <v>325</v>
      </c>
      <c r="B10" s="237">
        <v>1169</v>
      </c>
      <c r="C10" s="413">
        <v>100.04277159965784</v>
      </c>
      <c r="D10" s="237">
        <v>31</v>
      </c>
      <c r="E10" s="454">
        <v>2.6518391787852864</v>
      </c>
      <c r="F10" s="237">
        <v>208.75</v>
      </c>
      <c r="G10" s="454">
        <v>17.857142857142858</v>
      </c>
      <c r="H10" s="237">
        <v>174</v>
      </c>
      <c r="I10" s="454">
        <v>14.884516680923868</v>
      </c>
      <c r="J10" s="237">
        <v>129.75</v>
      </c>
      <c r="K10" s="454">
        <v>11.09923011120616</v>
      </c>
      <c r="L10" s="237">
        <v>156.75</v>
      </c>
      <c r="M10" s="454">
        <v>13.408896492728829</v>
      </c>
      <c r="N10" s="237">
        <v>21.75</v>
      </c>
      <c r="O10" s="454">
        <v>1.8605645851154835</v>
      </c>
      <c r="P10" s="237">
        <v>120</v>
      </c>
      <c r="Q10" s="454">
        <v>10.26518391787853</v>
      </c>
      <c r="R10" s="237">
        <v>161.75</v>
      </c>
      <c r="S10" s="454">
        <v>13.836612489307102</v>
      </c>
      <c r="T10" s="237">
        <v>165.75</v>
      </c>
      <c r="U10" s="454">
        <v>14.178785286569717</v>
      </c>
    </row>
    <row r="11" spans="1:21" s="184" customFormat="1" ht="14.25">
      <c r="A11" s="93" t="s">
        <v>329</v>
      </c>
      <c r="B11" s="237">
        <v>1169</v>
      </c>
      <c r="C11" s="413">
        <v>99.95722840034216</v>
      </c>
      <c r="D11" s="237">
        <v>26.75</v>
      </c>
      <c r="E11" s="454">
        <v>2.2882805816937557</v>
      </c>
      <c r="F11" s="237">
        <v>212.5</v>
      </c>
      <c r="G11" s="454">
        <v>18.17792985457656</v>
      </c>
      <c r="H11" s="237">
        <v>185.75</v>
      </c>
      <c r="I11" s="454">
        <v>15.889649272882805</v>
      </c>
      <c r="J11" s="237">
        <v>126</v>
      </c>
      <c r="K11" s="454">
        <v>10.778443113772456</v>
      </c>
      <c r="L11" s="237">
        <v>159</v>
      </c>
      <c r="M11" s="454">
        <v>13.60136869118905</v>
      </c>
      <c r="N11" s="237">
        <v>25</v>
      </c>
      <c r="O11" s="454">
        <v>2.1385799828913603</v>
      </c>
      <c r="P11" s="237">
        <v>103.5</v>
      </c>
      <c r="Q11" s="454">
        <v>8.85372112917023</v>
      </c>
      <c r="R11" s="237">
        <v>157</v>
      </c>
      <c r="S11" s="454">
        <v>13.430282292557742</v>
      </c>
      <c r="T11" s="237">
        <v>173</v>
      </c>
      <c r="U11" s="454">
        <v>14.798973481608213</v>
      </c>
    </row>
    <row r="12" spans="1:21" s="184" customFormat="1" ht="14.25">
      <c r="A12" s="93" t="s">
        <v>346</v>
      </c>
      <c r="B12" s="237">
        <v>1204.25</v>
      </c>
      <c r="C12" s="413">
        <v>100</v>
      </c>
      <c r="D12" s="237">
        <v>24</v>
      </c>
      <c r="E12" s="454">
        <v>1.9929416649366827</v>
      </c>
      <c r="F12" s="237">
        <v>221</v>
      </c>
      <c r="G12" s="454">
        <v>18.351671164625287</v>
      </c>
      <c r="H12" s="237">
        <v>188</v>
      </c>
      <c r="I12" s="454">
        <v>15.611376375337347</v>
      </c>
      <c r="J12" s="237">
        <v>132.25</v>
      </c>
      <c r="K12" s="454">
        <v>10.981938966161511</v>
      </c>
      <c r="L12" s="237">
        <v>167.5</v>
      </c>
      <c r="M12" s="454">
        <v>13.909072036537266</v>
      </c>
      <c r="N12" s="237">
        <v>26.75</v>
      </c>
      <c r="O12" s="454">
        <v>2.2212995640440107</v>
      </c>
      <c r="P12" s="237">
        <v>107.25</v>
      </c>
      <c r="Q12" s="454">
        <v>8.9059580651858</v>
      </c>
      <c r="R12" s="237">
        <v>162</v>
      </c>
      <c r="S12" s="454">
        <v>13.452356238322608</v>
      </c>
      <c r="T12" s="237">
        <v>175</v>
      </c>
      <c r="U12" s="454">
        <v>14.531866306829977</v>
      </c>
    </row>
    <row r="13" spans="1:21" s="184" customFormat="1" ht="14.25">
      <c r="A13" s="93" t="s">
        <v>558</v>
      </c>
      <c r="B13" s="237">
        <v>1195</v>
      </c>
      <c r="C13" s="413">
        <v>100</v>
      </c>
      <c r="D13" s="237">
        <v>20.5</v>
      </c>
      <c r="E13" s="454">
        <v>1.715481171548117</v>
      </c>
      <c r="F13" s="237">
        <v>223</v>
      </c>
      <c r="G13" s="454">
        <v>18.661087866108787</v>
      </c>
      <c r="H13" s="237">
        <v>172.75</v>
      </c>
      <c r="I13" s="454">
        <v>14.456066945606693</v>
      </c>
      <c r="J13" s="237">
        <v>140</v>
      </c>
      <c r="K13" s="454">
        <v>11.715481171548117</v>
      </c>
      <c r="L13" s="237">
        <v>160</v>
      </c>
      <c r="M13" s="454">
        <v>13.389121338912133</v>
      </c>
      <c r="N13" s="237">
        <v>31</v>
      </c>
      <c r="O13" s="454">
        <v>2.594142259414226</v>
      </c>
      <c r="P13" s="237">
        <v>118.75</v>
      </c>
      <c r="Q13" s="454">
        <v>9.937238493723848</v>
      </c>
      <c r="R13" s="237">
        <v>168.75</v>
      </c>
      <c r="S13" s="454">
        <v>14.12133891213389</v>
      </c>
      <c r="T13" s="237">
        <v>161</v>
      </c>
      <c r="U13" s="454">
        <v>13.472803347280335</v>
      </c>
    </row>
    <row r="14" spans="1:21" s="184" customFormat="1" ht="14.25">
      <c r="A14" s="462" t="s">
        <v>557</v>
      </c>
      <c r="B14" s="237">
        <v>1215</v>
      </c>
      <c r="C14" s="413">
        <v>100</v>
      </c>
      <c r="D14" s="237">
        <f>AVERAGE(D16:D19)</f>
        <v>24.25</v>
      </c>
      <c r="E14" s="454">
        <f>D14/B14*100</f>
        <v>1.9958847736625516</v>
      </c>
      <c r="F14" s="237">
        <v>229</v>
      </c>
      <c r="G14" s="454">
        <f>F14/B14*100</f>
        <v>18.847736625514404</v>
      </c>
      <c r="H14" s="237">
        <v>175</v>
      </c>
      <c r="I14" s="454">
        <f>H14/B14*100</f>
        <v>14.40329218106996</v>
      </c>
      <c r="J14" s="237">
        <v>129</v>
      </c>
      <c r="K14" s="454">
        <f>J14/B14*100</f>
        <v>10.617283950617285</v>
      </c>
      <c r="L14" s="237">
        <f>AVERAGE(L16:L19)</f>
        <v>171.25</v>
      </c>
      <c r="M14" s="454">
        <f>L14/B14*100</f>
        <v>14.094650205761317</v>
      </c>
      <c r="N14" s="237">
        <f>AVERAGE(N16:N19)</f>
        <v>28.75</v>
      </c>
      <c r="O14" s="454">
        <f>N14/B14*100</f>
        <v>2.366255144032922</v>
      </c>
      <c r="P14" s="237">
        <v>123</v>
      </c>
      <c r="Q14" s="454">
        <f>P14/B14*100</f>
        <v>10.123456790123457</v>
      </c>
      <c r="R14" s="237">
        <f>AVERAGE(R16:R19)</f>
        <v>182.75</v>
      </c>
      <c r="S14" s="454">
        <f>R14/B14*100</f>
        <v>15.041152263374485</v>
      </c>
      <c r="T14" s="237">
        <f>AVERAGE(T16:T19)</f>
        <v>152.75</v>
      </c>
      <c r="U14" s="454">
        <f>T14/B14*100</f>
        <v>12.572016460905349</v>
      </c>
    </row>
    <row r="15" spans="1:21" s="184" customFormat="1" ht="9" customHeight="1">
      <c r="A15" s="444" t="s">
        <v>9</v>
      </c>
      <c r="B15" s="237"/>
      <c r="C15" s="413"/>
      <c r="D15" s="237"/>
      <c r="E15" s="454"/>
      <c r="F15" s="237"/>
      <c r="G15" s="454"/>
      <c r="H15" s="237"/>
      <c r="I15" s="454"/>
      <c r="J15" s="237"/>
      <c r="K15" s="454"/>
      <c r="L15" s="237"/>
      <c r="M15" s="454"/>
      <c r="N15" s="237"/>
      <c r="O15" s="454"/>
      <c r="P15" s="247"/>
      <c r="Q15" s="454"/>
      <c r="R15" s="247"/>
      <c r="S15" s="454"/>
      <c r="T15" s="247"/>
      <c r="U15" s="454"/>
    </row>
    <row r="16" spans="1:21" s="184" customFormat="1" ht="14.25">
      <c r="A16" s="101" t="s">
        <v>561</v>
      </c>
      <c r="B16" s="96">
        <v>1197</v>
      </c>
      <c r="C16" s="413">
        <v>100</v>
      </c>
      <c r="D16" s="96">
        <v>24</v>
      </c>
      <c r="E16" s="454">
        <f>D16/B16*100</f>
        <v>2.0050125313283207</v>
      </c>
      <c r="F16" s="96">
        <v>222</v>
      </c>
      <c r="G16" s="454">
        <f>F16/B16*100</f>
        <v>18.546365914786968</v>
      </c>
      <c r="H16" s="96">
        <v>171</v>
      </c>
      <c r="I16" s="454">
        <f>H16/B16*100</f>
        <v>14.285714285714285</v>
      </c>
      <c r="J16" s="96">
        <v>134</v>
      </c>
      <c r="K16" s="454">
        <f>J16/B16*100</f>
        <v>11.194653299916457</v>
      </c>
      <c r="L16" s="96">
        <v>166</v>
      </c>
      <c r="M16" s="454">
        <f>L16/B16*100</f>
        <v>13.868003341687551</v>
      </c>
      <c r="N16" s="96">
        <v>28</v>
      </c>
      <c r="O16" s="454">
        <f>N16/B16*100</f>
        <v>2.3391812865497075</v>
      </c>
      <c r="P16" s="96">
        <v>126</v>
      </c>
      <c r="Q16" s="454">
        <f>P16/B16*100</f>
        <v>10.526315789473683</v>
      </c>
      <c r="R16" s="96">
        <v>183</v>
      </c>
      <c r="S16" s="454">
        <f>R16/B16*100</f>
        <v>15.288220551378446</v>
      </c>
      <c r="T16" s="96">
        <v>144</v>
      </c>
      <c r="U16" s="454">
        <f>T16/B16*100</f>
        <v>12.030075187969924</v>
      </c>
    </row>
    <row r="17" spans="1:21" s="184" customFormat="1" ht="14.25">
      <c r="A17" s="101" t="s">
        <v>300</v>
      </c>
      <c r="B17" s="96">
        <v>1215</v>
      </c>
      <c r="C17" s="413">
        <f>SUM(E17+G17+I17+K17+M17+O17+Q17+S17+U17)</f>
        <v>100</v>
      </c>
      <c r="D17" s="96">
        <v>24</v>
      </c>
      <c r="E17" s="454">
        <f>D17/B17*100</f>
        <v>1.9753086419753085</v>
      </c>
      <c r="F17" s="96">
        <v>231</v>
      </c>
      <c r="G17" s="454">
        <f>F17/B17*100</f>
        <v>19.012345679012345</v>
      </c>
      <c r="H17" s="96">
        <v>174</v>
      </c>
      <c r="I17" s="454">
        <f>H17/B17*100</f>
        <v>14.320987654320987</v>
      </c>
      <c r="J17" s="96">
        <v>121</v>
      </c>
      <c r="K17" s="454">
        <f>J17/B17*100</f>
        <v>9.958847736625515</v>
      </c>
      <c r="L17" s="96">
        <v>166</v>
      </c>
      <c r="M17" s="454">
        <f>L17/B17*100</f>
        <v>13.662551440329217</v>
      </c>
      <c r="N17" s="96">
        <v>32</v>
      </c>
      <c r="O17" s="454">
        <f>N17/B17*100</f>
        <v>2.633744855967078</v>
      </c>
      <c r="P17" s="96">
        <v>125</v>
      </c>
      <c r="Q17" s="454">
        <f>P17/B17*100</f>
        <v>10.2880658436214</v>
      </c>
      <c r="R17" s="96">
        <v>187</v>
      </c>
      <c r="S17" s="454">
        <f>R17/B17*100</f>
        <v>15.390946502057613</v>
      </c>
      <c r="T17" s="96">
        <v>155</v>
      </c>
      <c r="U17" s="454">
        <f>T17/B17*100</f>
        <v>12.757201646090536</v>
      </c>
    </row>
    <row r="18" spans="1:21" s="184" customFormat="1" ht="14.25">
      <c r="A18" s="101" t="s">
        <v>301</v>
      </c>
      <c r="B18" s="96">
        <v>1226</v>
      </c>
      <c r="C18" s="413">
        <v>100</v>
      </c>
      <c r="D18" s="96">
        <v>24</v>
      </c>
      <c r="E18" s="454">
        <f>D18/B18*100</f>
        <v>1.957585644371941</v>
      </c>
      <c r="F18" s="96">
        <v>235</v>
      </c>
      <c r="G18" s="454">
        <f>F18/B18*100</f>
        <v>19.168026101141926</v>
      </c>
      <c r="H18" s="96">
        <v>176</v>
      </c>
      <c r="I18" s="454">
        <f>H18/B18*100</f>
        <v>14.355628058727568</v>
      </c>
      <c r="J18" s="96">
        <v>135</v>
      </c>
      <c r="K18" s="454">
        <f>J18/B18*100</f>
        <v>11.01141924959217</v>
      </c>
      <c r="L18" s="96">
        <v>173</v>
      </c>
      <c r="M18" s="454">
        <f>L18/B18*100</f>
        <v>14.110929853181077</v>
      </c>
      <c r="N18" s="96">
        <v>30</v>
      </c>
      <c r="O18" s="454">
        <f>N18/B18*100</f>
        <v>2.4469820554649266</v>
      </c>
      <c r="P18" s="96">
        <v>120</v>
      </c>
      <c r="Q18" s="454">
        <f>P18/B18*100</f>
        <v>9.787928221859707</v>
      </c>
      <c r="R18" s="96">
        <v>181</v>
      </c>
      <c r="S18" s="454">
        <f>R18/B18*100</f>
        <v>14.763458401305057</v>
      </c>
      <c r="T18" s="96">
        <v>154</v>
      </c>
      <c r="U18" s="454">
        <f>T18/B18*100</f>
        <v>12.561174551386623</v>
      </c>
    </row>
    <row r="19" spans="1:21" s="184" customFormat="1" ht="14.25">
      <c r="A19" s="101" t="s">
        <v>302</v>
      </c>
      <c r="B19" s="96">
        <v>1222</v>
      </c>
      <c r="C19" s="413">
        <v>100</v>
      </c>
      <c r="D19" s="96">
        <v>25</v>
      </c>
      <c r="E19" s="454">
        <f>D19/B19*100</f>
        <v>2.0458265139116203</v>
      </c>
      <c r="F19" s="96">
        <v>229</v>
      </c>
      <c r="G19" s="454">
        <f>F19/B19*100</f>
        <v>18.73977086743044</v>
      </c>
      <c r="H19" s="96">
        <v>182</v>
      </c>
      <c r="I19" s="454">
        <f>H19/B19*100</f>
        <v>14.893617021276595</v>
      </c>
      <c r="J19" s="96">
        <v>125</v>
      </c>
      <c r="K19" s="454">
        <f>J19/B19*100</f>
        <v>10.229132569558102</v>
      </c>
      <c r="L19" s="96">
        <v>180</v>
      </c>
      <c r="M19" s="454">
        <f>L19/B19*100</f>
        <v>14.729950900163665</v>
      </c>
      <c r="N19" s="96">
        <v>25</v>
      </c>
      <c r="O19" s="454">
        <f>N19/B19*100</f>
        <v>2.0458265139116203</v>
      </c>
      <c r="P19" s="96">
        <v>120</v>
      </c>
      <c r="Q19" s="454">
        <f>P19/B19*100</f>
        <v>9.819967266775777</v>
      </c>
      <c r="R19" s="96">
        <v>180</v>
      </c>
      <c r="S19" s="454">
        <f>R19/B19*100</f>
        <v>14.729950900163665</v>
      </c>
      <c r="T19" s="96">
        <v>158</v>
      </c>
      <c r="U19" s="454">
        <f>T19/B19*100</f>
        <v>12.92962356792144</v>
      </c>
    </row>
    <row r="20" spans="1:21" s="184" customFormat="1" ht="11.25" customHeight="1">
      <c r="A20" s="93"/>
      <c r="B20" s="237"/>
      <c r="C20" s="413"/>
      <c r="D20" s="237"/>
      <c r="E20" s="454"/>
      <c r="F20" s="237"/>
      <c r="G20" s="454"/>
      <c r="H20" s="237"/>
      <c r="I20" s="454"/>
      <c r="J20" s="237"/>
      <c r="K20" s="454"/>
      <c r="L20" s="237"/>
      <c r="M20" s="454"/>
      <c r="N20" s="237"/>
      <c r="O20" s="454"/>
      <c r="P20" s="247"/>
      <c r="Q20" s="454"/>
      <c r="R20" s="247"/>
      <c r="S20" s="454"/>
      <c r="T20" s="247"/>
      <c r="U20" s="454"/>
    </row>
    <row r="21" spans="1:21" s="184" customFormat="1" ht="14.25">
      <c r="A21" s="94"/>
      <c r="B21" s="237"/>
      <c r="C21" s="413"/>
      <c r="D21" s="237"/>
      <c r="E21" s="183" t="s">
        <v>13</v>
      </c>
      <c r="F21" s="237"/>
      <c r="G21" s="87"/>
      <c r="H21" s="237" t="s">
        <v>303</v>
      </c>
      <c r="I21" s="87"/>
      <c r="J21" s="237"/>
      <c r="K21" s="87"/>
      <c r="L21" s="237"/>
      <c r="M21" s="87"/>
      <c r="N21" s="237"/>
      <c r="O21" s="87"/>
      <c r="P21" s="247"/>
      <c r="Q21" s="454"/>
      <c r="R21" s="247"/>
      <c r="S21" s="454"/>
      <c r="T21" s="247"/>
      <c r="U21" s="454"/>
    </row>
    <row r="22" spans="1:21" s="184" customFormat="1" ht="14.25">
      <c r="A22" s="93" t="s">
        <v>319</v>
      </c>
      <c r="B22" s="237">
        <v>667.75</v>
      </c>
      <c r="C22" s="463">
        <v>99.96256083863722</v>
      </c>
      <c r="D22" s="253">
        <v>29.75</v>
      </c>
      <c r="E22" s="463">
        <v>4.455260202171472</v>
      </c>
      <c r="F22" s="253">
        <v>92.75</v>
      </c>
      <c r="G22" s="463">
        <v>13.88992886559341</v>
      </c>
      <c r="H22" s="253">
        <v>86.75</v>
      </c>
      <c r="I22" s="463">
        <v>12.99138899288656</v>
      </c>
      <c r="J22" s="253">
        <v>40</v>
      </c>
      <c r="K22" s="463">
        <v>5.990265818045676</v>
      </c>
      <c r="L22" s="253">
        <v>83.25</v>
      </c>
      <c r="M22" s="463">
        <v>12.467240733807563</v>
      </c>
      <c r="N22" s="253">
        <v>15</v>
      </c>
      <c r="O22" s="463">
        <v>2.2463496817671285</v>
      </c>
      <c r="P22" s="253">
        <v>103.75</v>
      </c>
      <c r="Q22" s="463">
        <v>15.53725196555597</v>
      </c>
      <c r="R22" s="253">
        <v>131.25</v>
      </c>
      <c r="S22" s="463">
        <v>19.655559715462374</v>
      </c>
      <c r="T22" s="253">
        <v>85</v>
      </c>
      <c r="U22" s="463">
        <v>12.72931486334706</v>
      </c>
    </row>
    <row r="23" spans="1:21" s="184" customFormat="1" ht="14.25">
      <c r="A23" s="93" t="s">
        <v>325</v>
      </c>
      <c r="B23" s="237">
        <v>668</v>
      </c>
      <c r="C23" s="413">
        <v>100</v>
      </c>
      <c r="D23" s="237">
        <v>28.25</v>
      </c>
      <c r="E23" s="413">
        <v>4.229041916167665</v>
      </c>
      <c r="F23" s="237">
        <v>96.25</v>
      </c>
      <c r="G23" s="413">
        <v>14.408682634730537</v>
      </c>
      <c r="H23" s="237">
        <v>95.25</v>
      </c>
      <c r="I23" s="413">
        <v>14.258982035928144</v>
      </c>
      <c r="J23" s="237">
        <v>35.5</v>
      </c>
      <c r="K23" s="413">
        <v>5.31437125748503</v>
      </c>
      <c r="L23" s="237">
        <v>77.75</v>
      </c>
      <c r="M23" s="413">
        <v>11.639221556886227</v>
      </c>
      <c r="N23" s="237">
        <v>14</v>
      </c>
      <c r="O23" s="413">
        <v>2.095808383233533</v>
      </c>
      <c r="P23" s="253">
        <v>104.75</v>
      </c>
      <c r="Q23" s="454">
        <v>15.681137724550897</v>
      </c>
      <c r="R23" s="237">
        <v>135</v>
      </c>
      <c r="S23" s="454">
        <v>20.209580838323355</v>
      </c>
      <c r="T23" s="237">
        <v>81.25</v>
      </c>
      <c r="U23" s="454">
        <v>12.16317365269461</v>
      </c>
    </row>
    <row r="24" spans="1:21" s="184" customFormat="1" ht="14.25">
      <c r="A24" s="93" t="s">
        <v>329</v>
      </c>
      <c r="B24" s="237">
        <v>668</v>
      </c>
      <c r="C24" s="413">
        <v>99.96257485029939</v>
      </c>
      <c r="D24" s="237">
        <v>23.75</v>
      </c>
      <c r="E24" s="413">
        <v>3.5553892215568865</v>
      </c>
      <c r="F24" s="237">
        <v>100</v>
      </c>
      <c r="G24" s="413">
        <v>14.97005988023952</v>
      </c>
      <c r="H24" s="237">
        <v>105</v>
      </c>
      <c r="I24" s="413">
        <v>15.718562874251496</v>
      </c>
      <c r="J24" s="237">
        <v>36.25</v>
      </c>
      <c r="K24" s="413">
        <v>5.426646706586826</v>
      </c>
      <c r="L24" s="237">
        <v>84.25</v>
      </c>
      <c r="M24" s="413">
        <v>12.612275449101794</v>
      </c>
      <c r="N24" s="237">
        <v>16.75</v>
      </c>
      <c r="O24" s="413">
        <v>2.5074850299401197</v>
      </c>
      <c r="P24" s="253">
        <v>88</v>
      </c>
      <c r="Q24" s="454">
        <v>13.17365269461078</v>
      </c>
      <c r="R24" s="237">
        <v>132.25</v>
      </c>
      <c r="S24" s="454">
        <v>19.797904191616766</v>
      </c>
      <c r="T24" s="237">
        <v>81.5</v>
      </c>
      <c r="U24" s="454">
        <v>12.20059880239521</v>
      </c>
    </row>
    <row r="25" spans="1:21" s="184" customFormat="1" ht="14.25">
      <c r="A25" s="93" t="s">
        <v>346</v>
      </c>
      <c r="B25" s="237">
        <v>680.75</v>
      </c>
      <c r="C25" s="413">
        <v>100</v>
      </c>
      <c r="D25" s="237">
        <v>23.25</v>
      </c>
      <c r="E25" s="413">
        <v>3.4153507161219245</v>
      </c>
      <c r="F25" s="237">
        <v>106.5</v>
      </c>
      <c r="G25" s="413">
        <v>15.644509731913331</v>
      </c>
      <c r="H25" s="237">
        <v>98</v>
      </c>
      <c r="I25" s="413">
        <v>14.395886889460154</v>
      </c>
      <c r="J25" s="237">
        <v>42.25</v>
      </c>
      <c r="K25" s="413">
        <v>6.206390011017261</v>
      </c>
      <c r="L25" s="237">
        <v>87</v>
      </c>
      <c r="M25" s="413">
        <v>12.78002203452075</v>
      </c>
      <c r="N25" s="237">
        <v>17</v>
      </c>
      <c r="O25" s="413">
        <v>2.4972456849063533</v>
      </c>
      <c r="P25" s="253">
        <v>87</v>
      </c>
      <c r="Q25" s="454">
        <v>12.78002203452075</v>
      </c>
      <c r="R25" s="237">
        <v>137.25</v>
      </c>
      <c r="S25" s="454">
        <v>20.16158648549394</v>
      </c>
      <c r="T25" s="237">
        <v>82</v>
      </c>
      <c r="U25" s="454">
        <v>12.045538009548293</v>
      </c>
    </row>
    <row r="26" spans="1:21" s="184" customFormat="1" ht="14.25">
      <c r="A26" s="93" t="s">
        <v>558</v>
      </c>
      <c r="B26" s="237">
        <v>674</v>
      </c>
      <c r="C26" s="413">
        <v>100</v>
      </c>
      <c r="D26" s="237">
        <v>19.25</v>
      </c>
      <c r="E26" s="413">
        <v>2.8560830860534123</v>
      </c>
      <c r="F26" s="237">
        <v>112.75</v>
      </c>
      <c r="G26" s="413">
        <v>16.72848664688427</v>
      </c>
      <c r="H26" s="237">
        <v>87.5</v>
      </c>
      <c r="I26" s="413">
        <v>12.98219584569733</v>
      </c>
      <c r="J26" s="237">
        <v>48.25</v>
      </c>
      <c r="K26" s="413">
        <v>7.158753709198813</v>
      </c>
      <c r="L26" s="237">
        <v>78</v>
      </c>
      <c r="M26" s="413">
        <v>11.572700296735905</v>
      </c>
      <c r="N26" s="237">
        <v>19</v>
      </c>
      <c r="O26" s="413">
        <v>2.8189910979228485</v>
      </c>
      <c r="P26" s="253">
        <v>99.75</v>
      </c>
      <c r="Q26" s="454">
        <v>14.799703264094955</v>
      </c>
      <c r="R26" s="237">
        <v>144</v>
      </c>
      <c r="S26" s="454">
        <v>21.364985163204746</v>
      </c>
      <c r="T26" s="237">
        <v>66.25</v>
      </c>
      <c r="U26" s="454">
        <v>9.829376854599406</v>
      </c>
    </row>
    <row r="27" spans="1:21" s="184" customFormat="1" ht="14.25">
      <c r="A27" s="462" t="s">
        <v>557</v>
      </c>
      <c r="B27" s="237">
        <v>692</v>
      </c>
      <c r="C27" s="413">
        <v>100</v>
      </c>
      <c r="D27" s="237">
        <f>AVERAGE(D29:D32)</f>
        <v>21.25</v>
      </c>
      <c r="E27" s="413">
        <f aca="true" t="shared" si="0" ref="E27:E32">D27/B27*100</f>
        <v>3.070809248554913</v>
      </c>
      <c r="F27" s="237">
        <f>AVERAGE(F29:F32)</f>
        <v>114</v>
      </c>
      <c r="G27" s="413">
        <f>F27/B27*100</f>
        <v>16.473988439306357</v>
      </c>
      <c r="H27" s="90">
        <f>AVERAGE(H29:H32)</f>
        <v>84.75</v>
      </c>
      <c r="I27" s="413">
        <f>H27/B27*100</f>
        <v>12.247109826589595</v>
      </c>
      <c r="J27" s="237">
        <f>AVERAGE(J29:J32)</f>
        <v>47.75</v>
      </c>
      <c r="K27" s="413">
        <f>J27/B27*100</f>
        <v>6.9002890173410405</v>
      </c>
      <c r="L27" s="237">
        <f>AVERAGE(L29:L32)</f>
        <v>82.25</v>
      </c>
      <c r="M27" s="413">
        <f>L27/B27*100</f>
        <v>11.885838150289016</v>
      </c>
      <c r="N27" s="237">
        <v>18</v>
      </c>
      <c r="O27" s="413">
        <f>N27/B27*100</f>
        <v>2.601156069364162</v>
      </c>
      <c r="P27" s="253">
        <f>AVERAGE(P29:P32)</f>
        <v>106.25</v>
      </c>
      <c r="Q27" s="454">
        <f>P27/B27*100</f>
        <v>15.354046242774565</v>
      </c>
      <c r="R27" s="237">
        <v>151</v>
      </c>
      <c r="S27" s="454">
        <f>R27/B27*100</f>
        <v>21.820809248554912</v>
      </c>
      <c r="T27" s="237">
        <v>67</v>
      </c>
      <c r="U27" s="454">
        <f>T27/B27*100</f>
        <v>9.68208092485549</v>
      </c>
    </row>
    <row r="28" spans="1:21" s="184" customFormat="1" ht="9" customHeight="1">
      <c r="A28" s="444" t="s">
        <v>9</v>
      </c>
      <c r="B28" s="237"/>
      <c r="C28" s="413"/>
      <c r="D28" s="237"/>
      <c r="E28" s="413"/>
      <c r="F28" s="237"/>
      <c r="G28" s="413"/>
      <c r="H28" s="237"/>
      <c r="I28" s="413"/>
      <c r="J28" s="237"/>
      <c r="K28" s="413"/>
      <c r="L28" s="237"/>
      <c r="M28" s="413"/>
      <c r="N28" s="237"/>
      <c r="O28" s="413"/>
      <c r="P28" s="247"/>
      <c r="Q28" s="454"/>
      <c r="R28" s="247"/>
      <c r="S28" s="454"/>
      <c r="T28" s="247"/>
      <c r="U28" s="454"/>
    </row>
    <row r="29" spans="1:21" s="184" customFormat="1" ht="14.25">
      <c r="A29" s="101" t="s">
        <v>561</v>
      </c>
      <c r="B29" s="237">
        <v>686</v>
      </c>
      <c r="C29" s="413">
        <v>100</v>
      </c>
      <c r="D29" s="237">
        <v>21</v>
      </c>
      <c r="E29" s="413">
        <f t="shared" si="0"/>
        <v>3.061224489795918</v>
      </c>
      <c r="F29" s="237">
        <v>114</v>
      </c>
      <c r="G29" s="413">
        <f>F29/B29*100</f>
        <v>16.61807580174927</v>
      </c>
      <c r="H29" s="237">
        <v>83</v>
      </c>
      <c r="I29" s="413">
        <f>H29/B29*100</f>
        <v>12.099125364431487</v>
      </c>
      <c r="J29" s="237">
        <v>46</v>
      </c>
      <c r="K29" s="413">
        <f>J29/B29*100</f>
        <v>6.705539358600583</v>
      </c>
      <c r="L29" s="237">
        <v>81</v>
      </c>
      <c r="M29" s="413">
        <f>L29/B29*100</f>
        <v>11.807580174927114</v>
      </c>
      <c r="N29" s="237">
        <v>19</v>
      </c>
      <c r="O29" s="413">
        <f>N29/B29*100</f>
        <v>2.7696793002915454</v>
      </c>
      <c r="P29" s="247">
        <v>109</v>
      </c>
      <c r="Q29" s="454">
        <f>P29/B29*100</f>
        <v>15.889212827988338</v>
      </c>
      <c r="R29" s="247">
        <v>152</v>
      </c>
      <c r="S29" s="454">
        <f>R29/B29*100</f>
        <v>22.157434402332363</v>
      </c>
      <c r="T29" s="247">
        <v>63</v>
      </c>
      <c r="U29" s="454">
        <f>T29/B29*100</f>
        <v>9.183673469387756</v>
      </c>
    </row>
    <row r="30" spans="1:21" s="184" customFormat="1" ht="14.25">
      <c r="A30" s="101" t="s">
        <v>300</v>
      </c>
      <c r="B30" s="237">
        <v>694</v>
      </c>
      <c r="C30" s="413">
        <f>SUM(E30+G30+I30+K30+M30+O30+Q30+S30+U30)</f>
        <v>100</v>
      </c>
      <c r="D30" s="237">
        <v>21</v>
      </c>
      <c r="E30" s="413">
        <f t="shared" si="0"/>
        <v>3.025936599423631</v>
      </c>
      <c r="F30" s="237">
        <v>116</v>
      </c>
      <c r="G30" s="413">
        <f>F30/B30*100</f>
        <v>16.714697406340058</v>
      </c>
      <c r="H30" s="237">
        <v>85</v>
      </c>
      <c r="I30" s="413">
        <f>H30/B30*100</f>
        <v>12.247838616714697</v>
      </c>
      <c r="J30" s="237">
        <v>43</v>
      </c>
      <c r="K30" s="413">
        <f>J30/B30*100</f>
        <v>6.195965417867435</v>
      </c>
      <c r="L30" s="237">
        <v>82</v>
      </c>
      <c r="M30" s="413">
        <f>L30/B30*100</f>
        <v>11.815561959654179</v>
      </c>
      <c r="N30" s="237">
        <v>20</v>
      </c>
      <c r="O30" s="413">
        <f>N30/B30*100</f>
        <v>2.881844380403458</v>
      </c>
      <c r="P30" s="247">
        <v>108</v>
      </c>
      <c r="Q30" s="454">
        <f>P30/B30*100</f>
        <v>15.561959654178676</v>
      </c>
      <c r="R30" s="247">
        <v>153</v>
      </c>
      <c r="S30" s="454">
        <f>R30/B30*100</f>
        <v>22.046109510086456</v>
      </c>
      <c r="T30" s="247">
        <v>66</v>
      </c>
      <c r="U30" s="454">
        <f>T30/B30*100</f>
        <v>9.510086455331413</v>
      </c>
    </row>
    <row r="31" spans="1:21" s="184" customFormat="1" ht="14.25">
      <c r="A31" s="101" t="s">
        <v>301</v>
      </c>
      <c r="B31" s="237">
        <v>695</v>
      </c>
      <c r="C31" s="413">
        <f>SUM(E31+G31+I31+K31+M31+O31+Q31+S31+U31)</f>
        <v>99.99999999999999</v>
      </c>
      <c r="D31" s="237">
        <v>21</v>
      </c>
      <c r="E31" s="413">
        <f t="shared" si="0"/>
        <v>3.0215827338129495</v>
      </c>
      <c r="F31" s="237">
        <v>117</v>
      </c>
      <c r="G31" s="413">
        <f>F31/B31*100</f>
        <v>16.834532374100718</v>
      </c>
      <c r="H31" s="237">
        <v>83</v>
      </c>
      <c r="I31" s="413">
        <f>H31/B31*100</f>
        <v>11.942446043165468</v>
      </c>
      <c r="J31" s="237">
        <v>52</v>
      </c>
      <c r="K31" s="413">
        <f>J31/B31*100</f>
        <v>7.482014388489208</v>
      </c>
      <c r="L31" s="237">
        <v>83</v>
      </c>
      <c r="M31" s="413">
        <f>L31/B31*100</f>
        <v>11.942446043165468</v>
      </c>
      <c r="N31" s="237">
        <v>18</v>
      </c>
      <c r="O31" s="413">
        <f>N31/B31*100</f>
        <v>2.5899280575539567</v>
      </c>
      <c r="P31" s="247">
        <v>104</v>
      </c>
      <c r="Q31" s="454">
        <f>P31/B31*100</f>
        <v>14.964028776978417</v>
      </c>
      <c r="R31" s="247">
        <v>149</v>
      </c>
      <c r="S31" s="454">
        <f>R31/B31*100</f>
        <v>21.43884892086331</v>
      </c>
      <c r="T31" s="247">
        <v>68</v>
      </c>
      <c r="U31" s="454">
        <f>T31/B31*100</f>
        <v>9.784172661870503</v>
      </c>
    </row>
    <row r="32" spans="1:21" s="184" customFormat="1" ht="14.25">
      <c r="A32" s="101" t="s">
        <v>302</v>
      </c>
      <c r="B32" s="237">
        <v>694</v>
      </c>
      <c r="C32" s="413">
        <v>100</v>
      </c>
      <c r="D32" s="237">
        <v>22</v>
      </c>
      <c r="E32" s="413">
        <f t="shared" si="0"/>
        <v>3.170028818443804</v>
      </c>
      <c r="F32" s="237">
        <v>109</v>
      </c>
      <c r="G32" s="413">
        <f>F32/B32*100</f>
        <v>15.706051873198849</v>
      </c>
      <c r="H32" s="237">
        <v>88</v>
      </c>
      <c r="I32" s="413">
        <f>H32/B32*100</f>
        <v>12.680115273775217</v>
      </c>
      <c r="J32" s="237">
        <v>50</v>
      </c>
      <c r="K32" s="413">
        <f>J32/B32*100</f>
        <v>7.204610951008646</v>
      </c>
      <c r="L32" s="237">
        <v>83</v>
      </c>
      <c r="M32" s="413">
        <f>L32/B32*100</f>
        <v>11.959654178674352</v>
      </c>
      <c r="N32" s="237">
        <v>16</v>
      </c>
      <c r="O32" s="413">
        <f>N32/B32*100</f>
        <v>2.3054755043227666</v>
      </c>
      <c r="P32" s="247">
        <v>104</v>
      </c>
      <c r="Q32" s="454">
        <f>P32/B32*100</f>
        <v>14.985590778097983</v>
      </c>
      <c r="R32" s="247">
        <v>150</v>
      </c>
      <c r="S32" s="454">
        <f>R32/B32*100</f>
        <v>21.613832853025936</v>
      </c>
      <c r="T32" s="247">
        <v>73</v>
      </c>
      <c r="U32" s="454">
        <f>T32/B32*100</f>
        <v>10.518731988472622</v>
      </c>
    </row>
    <row r="33" spans="1:21" s="184" customFormat="1" ht="13.5" customHeight="1">
      <c r="A33" s="93"/>
      <c r="B33" s="237"/>
      <c r="C33" s="413"/>
      <c r="D33" s="237"/>
      <c r="E33" s="387"/>
      <c r="F33" s="237"/>
      <c r="G33" s="387"/>
      <c r="H33" s="237"/>
      <c r="I33" s="387"/>
      <c r="J33" s="237"/>
      <c r="K33" s="387"/>
      <c r="L33" s="237"/>
      <c r="M33" s="387"/>
      <c r="N33" s="237"/>
      <c r="O33" s="387"/>
      <c r="P33" s="247"/>
      <c r="Q33" s="454"/>
      <c r="R33" s="247"/>
      <c r="S33" s="454"/>
      <c r="T33" s="247"/>
      <c r="U33" s="454"/>
    </row>
    <row r="34" spans="1:21" s="184" customFormat="1" ht="14.25">
      <c r="A34" s="94"/>
      <c r="B34" s="237"/>
      <c r="C34" s="413"/>
      <c r="D34" s="237"/>
      <c r="E34" s="183" t="s">
        <v>221</v>
      </c>
      <c r="F34" s="237"/>
      <c r="G34" s="87"/>
      <c r="H34" s="237" t="s">
        <v>303</v>
      </c>
      <c r="I34" s="87"/>
      <c r="J34" s="237"/>
      <c r="K34" s="87"/>
      <c r="L34" s="237"/>
      <c r="M34" s="87"/>
      <c r="N34" s="237"/>
      <c r="O34" s="87"/>
      <c r="P34" s="247"/>
      <c r="Q34" s="454"/>
      <c r="R34" s="247"/>
      <c r="S34" s="454"/>
      <c r="T34" s="247"/>
      <c r="U34" s="454"/>
    </row>
    <row r="35" spans="1:21" s="184" customFormat="1" ht="14.25">
      <c r="A35" s="93" t="s">
        <v>319</v>
      </c>
      <c r="B35" s="237">
        <v>480</v>
      </c>
      <c r="C35" s="463">
        <v>100</v>
      </c>
      <c r="D35" s="253">
        <v>1</v>
      </c>
      <c r="E35" s="463">
        <v>0.20833333333333334</v>
      </c>
      <c r="F35" s="253">
        <v>104.75</v>
      </c>
      <c r="G35" s="463">
        <v>21.822916666666668</v>
      </c>
      <c r="H35" s="253">
        <v>75.75</v>
      </c>
      <c r="I35" s="463">
        <v>15.78125</v>
      </c>
      <c r="J35" s="253">
        <v>90.75</v>
      </c>
      <c r="K35" s="463">
        <v>18.90625</v>
      </c>
      <c r="L35" s="253">
        <v>86.25</v>
      </c>
      <c r="M35" s="463">
        <v>17.96875</v>
      </c>
      <c r="N35" s="253">
        <v>9.5</v>
      </c>
      <c r="O35" s="463">
        <v>1.9791666666666665</v>
      </c>
      <c r="P35" s="253">
        <v>14</v>
      </c>
      <c r="Q35" s="463">
        <v>2.9166666666666665</v>
      </c>
      <c r="R35" s="253">
        <v>23.75</v>
      </c>
      <c r="S35" s="463">
        <v>4.947916666666666</v>
      </c>
      <c r="T35" s="253">
        <v>74</v>
      </c>
      <c r="U35" s="463">
        <v>15.416666666666668</v>
      </c>
    </row>
    <row r="36" spans="1:21" s="184" customFormat="1" ht="14.25">
      <c r="A36" s="93" t="s">
        <v>325</v>
      </c>
      <c r="B36" s="237">
        <v>500.5</v>
      </c>
      <c r="C36" s="413">
        <v>100</v>
      </c>
      <c r="D36" s="237">
        <v>3</v>
      </c>
      <c r="E36" s="413">
        <v>0.5994005994005994</v>
      </c>
      <c r="F36" s="237">
        <v>112</v>
      </c>
      <c r="G36" s="413">
        <v>22.377622377622377</v>
      </c>
      <c r="H36" s="237">
        <v>79</v>
      </c>
      <c r="I36" s="413">
        <v>15.784215784215785</v>
      </c>
      <c r="J36" s="237">
        <v>94.25</v>
      </c>
      <c r="K36" s="413">
        <v>18.83116883116883</v>
      </c>
      <c r="L36" s="237">
        <v>79.25</v>
      </c>
      <c r="M36" s="413">
        <v>15.834165834165834</v>
      </c>
      <c r="N36" s="237">
        <v>7.25</v>
      </c>
      <c r="O36" s="413">
        <v>1.4485514485514486</v>
      </c>
      <c r="P36" s="237">
        <v>15.25</v>
      </c>
      <c r="Q36" s="454">
        <v>3.046953046953047</v>
      </c>
      <c r="R36" s="237">
        <v>26</v>
      </c>
      <c r="S36" s="454">
        <v>5.194805194805195</v>
      </c>
      <c r="T36" s="237">
        <v>85</v>
      </c>
      <c r="U36" s="454">
        <v>16.98301698301698</v>
      </c>
    </row>
    <row r="37" spans="1:21" s="184" customFormat="1" ht="14.25">
      <c r="A37" s="93" t="s">
        <v>329</v>
      </c>
      <c r="B37" s="237">
        <v>501</v>
      </c>
      <c r="C37" s="413">
        <v>100</v>
      </c>
      <c r="D37" s="237">
        <v>3</v>
      </c>
      <c r="E37" s="413">
        <v>0.5988023952095809</v>
      </c>
      <c r="F37" s="237">
        <v>112.75</v>
      </c>
      <c r="G37" s="413">
        <v>22.50499001996008</v>
      </c>
      <c r="H37" s="237">
        <v>80.75</v>
      </c>
      <c r="I37" s="413">
        <v>16.117764471057885</v>
      </c>
      <c r="J37" s="237">
        <v>89.75</v>
      </c>
      <c r="K37" s="413">
        <v>17.914171656686626</v>
      </c>
      <c r="L37" s="237">
        <v>75</v>
      </c>
      <c r="M37" s="413">
        <v>14.97005988023952</v>
      </c>
      <c r="N37" s="237">
        <v>8.25</v>
      </c>
      <c r="O37" s="413">
        <v>1.6467065868263475</v>
      </c>
      <c r="P37" s="237">
        <v>15</v>
      </c>
      <c r="Q37" s="454">
        <v>2.9940119760479043</v>
      </c>
      <c r="R37" s="237">
        <v>25.25</v>
      </c>
      <c r="S37" s="454">
        <v>5.039920159680639</v>
      </c>
      <c r="T37" s="237">
        <v>91.75</v>
      </c>
      <c r="U37" s="454">
        <v>18.313373253493015</v>
      </c>
    </row>
    <row r="38" spans="1:21" s="184" customFormat="1" ht="14.25">
      <c r="A38" s="93" t="s">
        <v>346</v>
      </c>
      <c r="B38" s="237">
        <v>523.75</v>
      </c>
      <c r="C38" s="413">
        <v>100</v>
      </c>
      <c r="D38" s="237">
        <v>1.25</v>
      </c>
      <c r="E38" s="413">
        <v>0.23866348448687352</v>
      </c>
      <c r="F38" s="237">
        <v>114</v>
      </c>
      <c r="G38" s="413">
        <v>21.766109785202865</v>
      </c>
      <c r="H38" s="237">
        <v>89.75</v>
      </c>
      <c r="I38" s="413">
        <v>17.136038186157517</v>
      </c>
      <c r="J38" s="237">
        <v>90</v>
      </c>
      <c r="K38" s="413">
        <v>17.18377088305489</v>
      </c>
      <c r="L38" s="237">
        <v>80.75</v>
      </c>
      <c r="M38" s="413">
        <v>15.417661097852028</v>
      </c>
      <c r="N38" s="237">
        <v>9.75</v>
      </c>
      <c r="O38" s="413">
        <v>1.8615751789976134</v>
      </c>
      <c r="P38" s="237">
        <v>20.25</v>
      </c>
      <c r="Q38" s="454">
        <v>3.866348448687351</v>
      </c>
      <c r="R38" s="237">
        <v>25.25</v>
      </c>
      <c r="S38" s="454">
        <v>4.821002386634845</v>
      </c>
      <c r="T38" s="237">
        <v>92.75</v>
      </c>
      <c r="U38" s="454">
        <v>17.708830548926013</v>
      </c>
    </row>
    <row r="39" spans="1:21" s="184" customFormat="1" ht="14.25">
      <c r="A39" s="93" t="s">
        <v>558</v>
      </c>
      <c r="B39" s="237">
        <v>521</v>
      </c>
      <c r="C39" s="413">
        <v>100</v>
      </c>
      <c r="D39" s="237">
        <v>1.25</v>
      </c>
      <c r="E39" s="413">
        <v>0.23992322456813817</v>
      </c>
      <c r="F39" s="237">
        <v>110.25</v>
      </c>
      <c r="G39" s="413">
        <v>21.16122840690979</v>
      </c>
      <c r="H39" s="237">
        <v>85</v>
      </c>
      <c r="I39" s="413">
        <v>16.314779270633398</v>
      </c>
      <c r="J39" s="237">
        <v>92.25</v>
      </c>
      <c r="K39" s="413">
        <v>17.7063339731286</v>
      </c>
      <c r="L39" s="237">
        <v>82</v>
      </c>
      <c r="M39" s="413">
        <v>15.738963531669867</v>
      </c>
      <c r="N39" s="237">
        <v>11.75</v>
      </c>
      <c r="O39" s="413">
        <v>2.2552783109404992</v>
      </c>
      <c r="P39" s="237">
        <v>19.25</v>
      </c>
      <c r="Q39" s="454">
        <v>3.694817658349328</v>
      </c>
      <c r="R39" s="237">
        <v>25.25</v>
      </c>
      <c r="S39" s="454">
        <v>4.846449136276392</v>
      </c>
      <c r="T39" s="237">
        <v>94.5</v>
      </c>
      <c r="U39" s="454">
        <v>18.13819577735125</v>
      </c>
    </row>
    <row r="40" spans="1:21" s="184" customFormat="1" ht="14.25">
      <c r="A40" s="462" t="s">
        <v>557</v>
      </c>
      <c r="B40" s="237">
        <f>AVERAGE(B42:B45)</f>
        <v>522.5</v>
      </c>
      <c r="C40" s="413">
        <v>100</v>
      </c>
      <c r="D40" s="237">
        <f>AVERAGE(D42:D45)</f>
        <v>2.75</v>
      </c>
      <c r="E40" s="413">
        <f>D40/B40*100</f>
        <v>0.5263157894736842</v>
      </c>
      <c r="F40" s="237">
        <f>AVERAGE(F42:F45)</f>
        <v>115.25</v>
      </c>
      <c r="G40" s="413">
        <f aca="true" t="shared" si="1" ref="G40:G45">F40/B40*100</f>
        <v>22.057416267942585</v>
      </c>
      <c r="H40" s="237">
        <f>AVERAGE(H42:H45)</f>
        <v>90.75</v>
      </c>
      <c r="I40" s="413">
        <f>H40/B40*100</f>
        <v>17.36842105263158</v>
      </c>
      <c r="J40" s="237">
        <f>AVERAGE(J42:J45)</f>
        <v>81</v>
      </c>
      <c r="K40" s="413">
        <f>J40/B40*100</f>
        <v>15.502392344497606</v>
      </c>
      <c r="L40" s="237">
        <f>AVERAGE(L42:L45)</f>
        <v>88.75</v>
      </c>
      <c r="M40" s="413">
        <f>L40/B40*100</f>
        <v>16.985645933014354</v>
      </c>
      <c r="N40" s="237">
        <f>AVERAGE(N42:N45)</f>
        <v>10.75</v>
      </c>
      <c r="O40" s="413">
        <f>N40/B40*100</f>
        <v>2.057416267942584</v>
      </c>
      <c r="P40" s="237">
        <f>AVERAGE(P42:P45)</f>
        <v>16.5</v>
      </c>
      <c r="Q40" s="454">
        <f>P40/B40*100</f>
        <v>3.1578947368421053</v>
      </c>
      <c r="R40" s="237">
        <f>AVERAGE(R42:R45)</f>
        <v>32</v>
      </c>
      <c r="S40" s="454">
        <f>R40/B40*100</f>
        <v>6.124401913875598</v>
      </c>
      <c r="T40" s="237">
        <f>AVERAGE(T42:T45)</f>
        <v>85.25</v>
      </c>
      <c r="U40" s="454">
        <f>T40/B40*100</f>
        <v>16.315789473684212</v>
      </c>
    </row>
    <row r="41" spans="1:21" s="184" customFormat="1" ht="7.5" customHeight="1">
      <c r="A41" s="444" t="s">
        <v>9</v>
      </c>
      <c r="B41" s="237"/>
      <c r="C41" s="413"/>
      <c r="D41" s="237"/>
      <c r="E41" s="413"/>
      <c r="F41" s="237"/>
      <c r="G41" s="413"/>
      <c r="H41" s="237"/>
      <c r="I41" s="413"/>
      <c r="J41" s="237"/>
      <c r="K41" s="413"/>
      <c r="L41" s="237"/>
      <c r="M41" s="413"/>
      <c r="N41" s="237"/>
      <c r="O41" s="413"/>
      <c r="P41" s="237"/>
      <c r="Q41" s="454"/>
      <c r="R41" s="237"/>
      <c r="S41" s="454"/>
      <c r="T41" s="237"/>
      <c r="U41" s="454"/>
    </row>
    <row r="42" spans="1:22" s="184" customFormat="1" ht="14.25">
      <c r="A42" s="101" t="s">
        <v>561</v>
      </c>
      <c r="B42" s="251">
        <v>511</v>
      </c>
      <c r="C42" s="413">
        <v>100</v>
      </c>
      <c r="D42" s="97">
        <v>3</v>
      </c>
      <c r="E42" s="413">
        <f>D42/B42*100</f>
        <v>0.5870841487279843</v>
      </c>
      <c r="F42" s="237">
        <v>108</v>
      </c>
      <c r="G42" s="413">
        <f t="shared" si="1"/>
        <v>21.135029354207436</v>
      </c>
      <c r="H42" s="237">
        <v>88</v>
      </c>
      <c r="I42" s="413">
        <f>H42/B42*100</f>
        <v>17.22113502935421</v>
      </c>
      <c r="J42" s="237">
        <v>88</v>
      </c>
      <c r="K42" s="413">
        <f>J42/B42*100</f>
        <v>17.22113502935421</v>
      </c>
      <c r="L42" s="237">
        <v>85</v>
      </c>
      <c r="M42" s="413">
        <f>L42/B42*100</f>
        <v>16.634050880626223</v>
      </c>
      <c r="N42" s="237">
        <v>10</v>
      </c>
      <c r="O42" s="413">
        <f>N42/B42*100</f>
        <v>1.9569471624266144</v>
      </c>
      <c r="P42" s="247">
        <v>17</v>
      </c>
      <c r="Q42" s="454">
        <f>P42/B42*100</f>
        <v>3.326810176125244</v>
      </c>
      <c r="R42" s="247">
        <v>32</v>
      </c>
      <c r="S42" s="454">
        <f>R42/B42*100</f>
        <v>6.262230919765166</v>
      </c>
      <c r="T42" s="247">
        <v>81</v>
      </c>
      <c r="U42" s="454">
        <f>T42/B42*100</f>
        <v>15.851272015655576</v>
      </c>
      <c r="V42" s="204"/>
    </row>
    <row r="43" spans="1:22" s="184" customFormat="1" ht="14.25">
      <c r="A43" s="101" t="s">
        <v>300</v>
      </c>
      <c r="B43" s="251">
        <v>521</v>
      </c>
      <c r="C43" s="413">
        <f>SUM(E43+G43+I43+K43+M43+O43+Q43+S43+U43)</f>
        <v>99.99999999999999</v>
      </c>
      <c r="D43" s="237">
        <v>3</v>
      </c>
      <c r="E43" s="413">
        <f>D43/B43*100</f>
        <v>0.5758157389635317</v>
      </c>
      <c r="F43" s="237">
        <v>115</v>
      </c>
      <c r="G43" s="413">
        <f t="shared" si="1"/>
        <v>22.072936660268713</v>
      </c>
      <c r="H43" s="237">
        <v>89</v>
      </c>
      <c r="I43" s="413">
        <f>H43/B43*100</f>
        <v>17.08253358925144</v>
      </c>
      <c r="J43" s="237">
        <v>78</v>
      </c>
      <c r="K43" s="413">
        <f>J43/B43*100</f>
        <v>14.971209213051823</v>
      </c>
      <c r="L43" s="237">
        <v>84</v>
      </c>
      <c r="M43" s="413">
        <f>L43/B43*100</f>
        <v>16.122840690978887</v>
      </c>
      <c r="N43" s="237">
        <v>12</v>
      </c>
      <c r="O43" s="413">
        <f>N43/B43*100</f>
        <v>2.3032629558541267</v>
      </c>
      <c r="P43" s="247">
        <v>17</v>
      </c>
      <c r="Q43" s="454">
        <f>P43/B43*100</f>
        <v>3.262955854126679</v>
      </c>
      <c r="R43" s="247">
        <v>34</v>
      </c>
      <c r="S43" s="454">
        <f>R43/B43*100</f>
        <v>6.525911708253358</v>
      </c>
      <c r="T43" s="247">
        <v>89</v>
      </c>
      <c r="U43" s="454">
        <f>T43/B43*100</f>
        <v>17.08253358925144</v>
      </c>
      <c r="V43" s="204"/>
    </row>
    <row r="44" spans="1:22" s="184" customFormat="1" ht="14.25">
      <c r="A44" s="101" t="s">
        <v>301</v>
      </c>
      <c r="B44" s="251">
        <v>531</v>
      </c>
      <c r="C44" s="413">
        <v>100</v>
      </c>
      <c r="D44" s="237">
        <v>3</v>
      </c>
      <c r="E44" s="413">
        <f>D44/B44*100</f>
        <v>0.5649717514124294</v>
      </c>
      <c r="F44" s="237">
        <v>118</v>
      </c>
      <c r="G44" s="413">
        <f t="shared" si="1"/>
        <v>22.22222222222222</v>
      </c>
      <c r="H44" s="237">
        <v>93</v>
      </c>
      <c r="I44" s="413">
        <f>H44/B44*100</f>
        <v>17.51412429378531</v>
      </c>
      <c r="J44" s="237">
        <v>83</v>
      </c>
      <c r="K44" s="413">
        <f>J44/B44*100</f>
        <v>15.630885122410545</v>
      </c>
      <c r="L44" s="237">
        <v>90</v>
      </c>
      <c r="M44" s="413">
        <f>L44/B44*100</f>
        <v>16.94915254237288</v>
      </c>
      <c r="N44" s="237">
        <v>12</v>
      </c>
      <c r="O44" s="413">
        <f>N44/B44*100</f>
        <v>2.2598870056497176</v>
      </c>
      <c r="P44" s="247">
        <v>16</v>
      </c>
      <c r="Q44" s="454">
        <f>P44/B44*100</f>
        <v>3.0131826741996233</v>
      </c>
      <c r="R44" s="247">
        <v>32</v>
      </c>
      <c r="S44" s="454">
        <f>R44/B44*100</f>
        <v>6.0263653483992465</v>
      </c>
      <c r="T44" s="247">
        <v>86</v>
      </c>
      <c r="U44" s="454">
        <f>T44/B44*100</f>
        <v>16.195856873822976</v>
      </c>
      <c r="V44" s="204"/>
    </row>
    <row r="45" spans="1:22" s="184" customFormat="1" ht="15" customHeight="1">
      <c r="A45" s="102" t="s">
        <v>302</v>
      </c>
      <c r="B45" s="464">
        <v>527</v>
      </c>
      <c r="C45" s="416">
        <v>100</v>
      </c>
      <c r="D45" s="258">
        <v>2</v>
      </c>
      <c r="E45" s="416">
        <f>D45/B45*100</f>
        <v>0.3795066413662239</v>
      </c>
      <c r="F45" s="258">
        <v>120</v>
      </c>
      <c r="G45" s="416">
        <f t="shared" si="1"/>
        <v>22.770398481973434</v>
      </c>
      <c r="H45" s="258">
        <v>93</v>
      </c>
      <c r="I45" s="416">
        <f>H45/B45*100</f>
        <v>17.647058823529413</v>
      </c>
      <c r="J45" s="258">
        <v>75</v>
      </c>
      <c r="K45" s="416">
        <f>J45/B45*100</f>
        <v>14.231499051233396</v>
      </c>
      <c r="L45" s="258">
        <v>96</v>
      </c>
      <c r="M45" s="416">
        <f>L45/B45*100</f>
        <v>18.216318785578746</v>
      </c>
      <c r="N45" s="258">
        <v>9</v>
      </c>
      <c r="O45" s="416">
        <f>N45/B45*100</f>
        <v>1.7077798861480076</v>
      </c>
      <c r="P45" s="258">
        <v>16</v>
      </c>
      <c r="Q45" s="465">
        <f>P45/B45*100</f>
        <v>3.0360531309297913</v>
      </c>
      <c r="R45" s="258">
        <v>30</v>
      </c>
      <c r="S45" s="465">
        <f>R45/B45*100</f>
        <v>5.692599620493358</v>
      </c>
      <c r="T45" s="258">
        <v>85</v>
      </c>
      <c r="U45" s="465">
        <f>T45/B45*100</f>
        <v>16.129032258064516</v>
      </c>
      <c r="V45" s="204"/>
    </row>
    <row r="46" spans="1:20" s="223" customFormat="1" ht="19.5" customHeight="1">
      <c r="A46" s="222" t="s">
        <v>326</v>
      </c>
      <c r="B46" s="240"/>
      <c r="D46" s="240"/>
      <c r="F46" s="240"/>
      <c r="H46" s="240"/>
      <c r="J46" s="240"/>
      <c r="L46" s="240"/>
      <c r="N46" s="240"/>
      <c r="P46" s="240"/>
      <c r="R46" s="240"/>
      <c r="T46" s="240"/>
    </row>
  </sheetData>
  <sheetProtection/>
  <mergeCells count="21">
    <mergeCell ref="U5:U6"/>
    <mergeCell ref="P4:Q4"/>
    <mergeCell ref="T4:U4"/>
    <mergeCell ref="M5:M6"/>
    <mergeCell ref="O5:O6"/>
    <mergeCell ref="Q5:Q6"/>
    <mergeCell ref="A4:A6"/>
    <mergeCell ref="B4:C4"/>
    <mergeCell ref="D4:E4"/>
    <mergeCell ref="F4:G4"/>
    <mergeCell ref="H4:I4"/>
    <mergeCell ref="C5:C6"/>
    <mergeCell ref="G5:G6"/>
    <mergeCell ref="J4:K4"/>
    <mergeCell ref="S5:S6"/>
    <mergeCell ref="E5:E6"/>
    <mergeCell ref="N4:O4"/>
    <mergeCell ref="I5:I6"/>
    <mergeCell ref="R4:S4"/>
    <mergeCell ref="L4:M4"/>
    <mergeCell ref="K5:K6"/>
  </mergeCells>
  <printOptions/>
  <pageMargins left="0.3937007874015748" right="0.1968503937007874" top="0.5511811023622047" bottom="0.5118110236220472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5"/>
  <sheetViews>
    <sheetView zoomScale="85" zoomScaleNormal="85" zoomScalePageLayoutView="0" workbookViewId="0" topLeftCell="A1">
      <selection activeCell="B50" sqref="B50:M67"/>
    </sheetView>
  </sheetViews>
  <sheetFormatPr defaultColWidth="8.88671875" defaultRowHeight="13.5"/>
  <cols>
    <col min="1" max="1" width="11.88671875" style="18" customWidth="1"/>
    <col min="2" max="2" width="11.77734375" style="18" customWidth="1"/>
    <col min="3" max="3" width="8.88671875" style="18" customWidth="1"/>
    <col min="4" max="4" width="11.77734375" style="18" customWidth="1"/>
    <col min="5" max="5" width="8.88671875" style="18" customWidth="1"/>
    <col min="6" max="6" width="11.77734375" style="18" customWidth="1"/>
    <col min="7" max="7" width="8.88671875" style="18" customWidth="1"/>
    <col min="8" max="8" width="11.77734375" style="18" customWidth="1"/>
    <col min="9" max="9" width="8.88671875" style="18" customWidth="1"/>
    <col min="10" max="10" width="11.77734375" style="18" customWidth="1"/>
    <col min="11" max="11" width="8.21484375" style="18" customWidth="1"/>
    <col min="12" max="12" width="12.21484375" style="17" customWidth="1"/>
    <col min="13" max="13" width="10.77734375" style="26" customWidth="1"/>
    <col min="14" max="14" width="8.88671875" style="18" customWidth="1"/>
    <col min="15" max="16384" width="8.88671875" style="18" customWidth="1"/>
  </cols>
  <sheetData>
    <row r="1" spans="2:13" s="12" customFormat="1" ht="17.25">
      <c r="B1" s="19" t="s">
        <v>353</v>
      </c>
      <c r="C1" s="19"/>
      <c r="D1" s="19"/>
      <c r="E1" s="19"/>
      <c r="H1" s="13"/>
      <c r="I1" s="13"/>
      <c r="J1" s="13"/>
      <c r="M1" s="20"/>
    </row>
    <row r="2" spans="1:13" s="12" customFormat="1" ht="15" customHeight="1">
      <c r="A2" s="13"/>
      <c r="B2" s="13"/>
      <c r="H2" s="13"/>
      <c r="I2" s="13"/>
      <c r="J2" s="13"/>
      <c r="M2" s="20"/>
    </row>
    <row r="3" spans="1:13" ht="15" customHeight="1">
      <c r="A3" s="99" t="s">
        <v>180</v>
      </c>
      <c r="B3" s="221"/>
      <c r="C3" s="221"/>
      <c r="D3" s="221"/>
      <c r="E3" s="221"/>
      <c r="F3" s="221"/>
      <c r="G3" s="221"/>
      <c r="H3" s="221"/>
      <c r="I3" s="221"/>
      <c r="J3" s="221"/>
      <c r="K3" s="223"/>
      <c r="L3" s="223"/>
      <c r="M3" s="229"/>
    </row>
    <row r="4" spans="1:13" ht="15" customHeight="1">
      <c r="A4" s="624" t="s">
        <v>352</v>
      </c>
      <c r="B4" s="614">
        <v>2009</v>
      </c>
      <c r="C4" s="614"/>
      <c r="D4" s="613">
        <v>2010</v>
      </c>
      <c r="E4" s="621"/>
      <c r="F4" s="614">
        <v>2011</v>
      </c>
      <c r="G4" s="614"/>
      <c r="H4" s="613">
        <v>2012</v>
      </c>
      <c r="I4" s="635"/>
      <c r="J4" s="613">
        <v>2013</v>
      </c>
      <c r="K4" s="635"/>
      <c r="L4" s="613">
        <v>2014</v>
      </c>
      <c r="M4" s="635"/>
    </row>
    <row r="5" spans="1:13" ht="15" customHeight="1">
      <c r="A5" s="624"/>
      <c r="B5" s="467" t="s">
        <v>568</v>
      </c>
      <c r="C5" s="467" t="s">
        <v>569</v>
      </c>
      <c r="D5" s="467" t="s">
        <v>570</v>
      </c>
      <c r="E5" s="467" t="s">
        <v>571</v>
      </c>
      <c r="F5" s="467" t="s">
        <v>570</v>
      </c>
      <c r="G5" s="467" t="s">
        <v>571</v>
      </c>
      <c r="H5" s="467" t="s">
        <v>570</v>
      </c>
      <c r="I5" s="467" t="s">
        <v>571</v>
      </c>
      <c r="J5" s="467" t="s">
        <v>570</v>
      </c>
      <c r="K5" s="469" t="s">
        <v>571</v>
      </c>
      <c r="L5" s="467" t="s">
        <v>570</v>
      </c>
      <c r="M5" s="230" t="s">
        <v>571</v>
      </c>
    </row>
    <row r="6" spans="1:13" ht="15" customHeight="1">
      <c r="A6" s="474" t="s">
        <v>181</v>
      </c>
      <c r="B6" s="231">
        <v>2489781</v>
      </c>
      <c r="C6" s="232">
        <v>100.00000000000001</v>
      </c>
      <c r="D6" s="231">
        <v>2511676</v>
      </c>
      <c r="E6" s="21">
        <v>99.99999999999999</v>
      </c>
      <c r="F6" s="231">
        <v>2507271</v>
      </c>
      <c r="G6" s="232">
        <v>99.99999999999999</v>
      </c>
      <c r="H6" s="231">
        <v>2505644</v>
      </c>
      <c r="I6" s="232">
        <v>100.00000000000003</v>
      </c>
      <c r="J6" s="233">
        <v>2501588</v>
      </c>
      <c r="K6" s="232">
        <v>100</v>
      </c>
      <c r="L6" s="204">
        <v>2493264</v>
      </c>
      <c r="M6" s="234">
        <v>100</v>
      </c>
    </row>
    <row r="7" spans="1:13" ht="15" customHeight="1">
      <c r="A7" s="94"/>
      <c r="B7" s="87"/>
      <c r="C7" s="15"/>
      <c r="D7" s="87"/>
      <c r="E7" s="15"/>
      <c r="F7" s="87"/>
      <c r="G7" s="15"/>
      <c r="H7" s="87"/>
      <c r="I7" s="15"/>
      <c r="J7" s="87"/>
      <c r="K7" s="235"/>
      <c r="L7" s="204"/>
      <c r="M7" s="234"/>
    </row>
    <row r="8" spans="1:13" ht="15" customHeight="1">
      <c r="A8" s="93" t="s">
        <v>572</v>
      </c>
      <c r="B8" s="87">
        <v>102104</v>
      </c>
      <c r="C8" s="15">
        <v>4.100922932579211</v>
      </c>
      <c r="D8" s="87">
        <v>102583</v>
      </c>
      <c r="E8" s="15">
        <v>4.084244942420917</v>
      </c>
      <c r="F8" s="87">
        <v>103704</v>
      </c>
      <c r="G8" s="15">
        <v>4.136130478117443</v>
      </c>
      <c r="H8" s="87">
        <v>103360</v>
      </c>
      <c r="I8" s="15">
        <v>4.125087203130214</v>
      </c>
      <c r="J8" s="87">
        <v>102513</v>
      </c>
      <c r="K8" s="15">
        <v>4.097917003119619</v>
      </c>
      <c r="L8" s="204">
        <v>102401</v>
      </c>
      <c r="M8" s="234">
        <v>4.10710618691001</v>
      </c>
    </row>
    <row r="9" spans="1:13" ht="15" customHeight="1">
      <c r="A9" s="93" t="s">
        <v>573</v>
      </c>
      <c r="B9" s="87">
        <v>131086</v>
      </c>
      <c r="C9" s="15">
        <v>5.264961054807632</v>
      </c>
      <c r="D9" s="87">
        <v>119844</v>
      </c>
      <c r="E9" s="15">
        <v>4.771475301750703</v>
      </c>
      <c r="F9" s="87">
        <v>112610</v>
      </c>
      <c r="G9" s="15">
        <v>4.491337394322352</v>
      </c>
      <c r="H9" s="87">
        <v>111483</v>
      </c>
      <c r="I9" s="15">
        <v>4.449275316046494</v>
      </c>
      <c r="J9" s="87">
        <v>108592</v>
      </c>
      <c r="K9" s="15">
        <v>4.340922645935302</v>
      </c>
      <c r="L9" s="204">
        <v>106123</v>
      </c>
      <c r="M9" s="234">
        <v>4.256388412939825</v>
      </c>
    </row>
    <row r="10" spans="1:13" ht="15" customHeight="1">
      <c r="A10" s="93" t="s">
        <v>182</v>
      </c>
      <c r="B10" s="87">
        <v>175550</v>
      </c>
      <c r="C10" s="15">
        <v>7.05082093565659</v>
      </c>
      <c r="D10" s="87">
        <v>170085</v>
      </c>
      <c r="E10" s="15">
        <v>6.771773110863025</v>
      </c>
      <c r="F10" s="87">
        <v>161836</v>
      </c>
      <c r="G10" s="15">
        <v>6.454667245782367</v>
      </c>
      <c r="H10" s="87">
        <v>150583</v>
      </c>
      <c r="I10" s="15">
        <v>6.009752383020094</v>
      </c>
      <c r="J10" s="87">
        <v>142330</v>
      </c>
      <c r="K10" s="15">
        <v>5.689585974988687</v>
      </c>
      <c r="L10" s="204">
        <v>133135</v>
      </c>
      <c r="M10" s="234">
        <v>5.339787523503327</v>
      </c>
    </row>
    <row r="11" spans="1:13" ht="15" customHeight="1">
      <c r="A11" s="93" t="s">
        <v>183</v>
      </c>
      <c r="B11" s="87">
        <v>188086</v>
      </c>
      <c r="C11" s="15">
        <v>7.554319034485363</v>
      </c>
      <c r="D11" s="87">
        <v>191416</v>
      </c>
      <c r="E11" s="15">
        <v>7.621046663662033</v>
      </c>
      <c r="F11" s="87">
        <v>189316</v>
      </c>
      <c r="G11" s="15">
        <v>7.550679603441352</v>
      </c>
      <c r="H11" s="87">
        <v>185785</v>
      </c>
      <c r="I11" s="15">
        <v>7.414660662089267</v>
      </c>
      <c r="J11" s="87">
        <v>180415</v>
      </c>
      <c r="K11" s="15">
        <v>7.212018925578473</v>
      </c>
      <c r="L11" s="204">
        <v>173961</v>
      </c>
      <c r="M11" s="234">
        <v>6.97723947403885</v>
      </c>
    </row>
    <row r="12" spans="1:13" ht="15" customHeight="1">
      <c r="A12" s="93" t="s">
        <v>184</v>
      </c>
      <c r="B12" s="87">
        <v>164778</v>
      </c>
      <c r="C12" s="15">
        <v>6.618172441672581</v>
      </c>
      <c r="D12" s="87">
        <v>164476</v>
      </c>
      <c r="E12" s="15">
        <v>6.548456090674115</v>
      </c>
      <c r="F12" s="87">
        <v>167696</v>
      </c>
      <c r="G12" s="15">
        <v>6.688387493812995</v>
      </c>
      <c r="H12" s="87">
        <v>172734</v>
      </c>
      <c r="I12" s="15">
        <v>6.893796564875138</v>
      </c>
      <c r="J12" s="87">
        <v>176322</v>
      </c>
      <c r="K12" s="15">
        <v>7.048402854506818</v>
      </c>
      <c r="L12" s="204">
        <v>178621</v>
      </c>
      <c r="M12" s="234">
        <v>7.164143067079941</v>
      </c>
    </row>
    <row r="13" spans="1:13" ht="15" customHeight="1">
      <c r="A13" s="93" t="s">
        <v>185</v>
      </c>
      <c r="B13" s="87">
        <v>186810</v>
      </c>
      <c r="C13" s="15">
        <v>7.503069547080647</v>
      </c>
      <c r="D13" s="87">
        <v>176880</v>
      </c>
      <c r="E13" s="15">
        <v>7.042309597256971</v>
      </c>
      <c r="F13" s="87">
        <v>164681</v>
      </c>
      <c r="G13" s="15">
        <v>6.568137229681195</v>
      </c>
      <c r="H13" s="87">
        <v>153239</v>
      </c>
      <c r="I13" s="15">
        <v>6.115753075855947</v>
      </c>
      <c r="J13" s="87">
        <v>146225</v>
      </c>
      <c r="K13" s="15">
        <v>5.845287073650817</v>
      </c>
      <c r="L13" s="204">
        <v>145315</v>
      </c>
      <c r="M13" s="234">
        <v>5.8283037817094385</v>
      </c>
    </row>
    <row r="14" spans="1:13" ht="15" customHeight="1">
      <c r="A14" s="93" t="s">
        <v>186</v>
      </c>
      <c r="B14" s="87">
        <v>181047</v>
      </c>
      <c r="C14" s="15">
        <v>7.271603406082703</v>
      </c>
      <c r="D14" s="87">
        <v>182018</v>
      </c>
      <c r="E14" s="15">
        <v>7.246874198742194</v>
      </c>
      <c r="F14" s="87">
        <v>183726</v>
      </c>
      <c r="G14" s="15">
        <v>7.327728035780735</v>
      </c>
      <c r="H14" s="87">
        <v>183874</v>
      </c>
      <c r="I14" s="15">
        <v>7.338392844314676</v>
      </c>
      <c r="J14" s="87">
        <v>183825</v>
      </c>
      <c r="K14" s="15">
        <v>7.348332339298078</v>
      </c>
      <c r="L14" s="204">
        <v>173067</v>
      </c>
      <c r="M14" s="234">
        <v>6.941382861983328</v>
      </c>
    </row>
    <row r="15" spans="1:13" ht="15" customHeight="1">
      <c r="A15" s="93" t="s">
        <v>187</v>
      </c>
      <c r="B15" s="87">
        <v>218336</v>
      </c>
      <c r="C15" s="15">
        <v>8.769285330717842</v>
      </c>
      <c r="D15" s="87">
        <v>213462</v>
      </c>
      <c r="E15" s="15">
        <v>8.49878726396239</v>
      </c>
      <c r="F15" s="87">
        <v>202908</v>
      </c>
      <c r="G15" s="15">
        <v>8.092782950068022</v>
      </c>
      <c r="H15" s="87">
        <v>194420</v>
      </c>
      <c r="I15" s="15">
        <v>7.759282643504026</v>
      </c>
      <c r="J15" s="87">
        <v>183694</v>
      </c>
      <c r="K15" s="15">
        <v>7.343095665633189</v>
      </c>
      <c r="L15" s="204">
        <v>180170</v>
      </c>
      <c r="M15" s="234">
        <v>7.226270463135872</v>
      </c>
    </row>
    <row r="16" spans="1:13" ht="15" customHeight="1">
      <c r="A16" s="93" t="s">
        <v>188</v>
      </c>
      <c r="B16" s="87">
        <v>227181</v>
      </c>
      <c r="C16" s="15">
        <v>9.124537459318711</v>
      </c>
      <c r="D16" s="87">
        <v>231100</v>
      </c>
      <c r="E16" s="15">
        <v>9.201027521065615</v>
      </c>
      <c r="F16" s="87">
        <v>234322</v>
      </c>
      <c r="G16" s="15">
        <v>9.345698969118217</v>
      </c>
      <c r="H16" s="87">
        <v>232063</v>
      </c>
      <c r="I16" s="15">
        <v>9.261610987035668</v>
      </c>
      <c r="J16" s="87">
        <v>226719</v>
      </c>
      <c r="K16" s="15">
        <v>9.063003180379821</v>
      </c>
      <c r="L16" s="204">
        <v>220367</v>
      </c>
      <c r="M16" s="234">
        <v>8.838494439417568</v>
      </c>
    </row>
    <row r="17" spans="1:13" ht="15" customHeight="1">
      <c r="A17" s="93" t="s">
        <v>189</v>
      </c>
      <c r="B17" s="87">
        <v>227797</v>
      </c>
      <c r="C17" s="15">
        <v>9.149278591169264</v>
      </c>
      <c r="D17" s="87">
        <v>228549</v>
      </c>
      <c r="E17" s="15">
        <v>9.099461873267094</v>
      </c>
      <c r="F17" s="87">
        <v>220174</v>
      </c>
      <c r="G17" s="15">
        <v>8.781420117729596</v>
      </c>
      <c r="H17" s="87">
        <v>218113</v>
      </c>
      <c r="I17" s="15">
        <v>8.70486789025097</v>
      </c>
      <c r="J17" s="87">
        <v>224025</v>
      </c>
      <c r="K17" s="15">
        <v>8.955311586080523</v>
      </c>
      <c r="L17" s="204">
        <v>225721</v>
      </c>
      <c r="M17" s="234">
        <v>9.053233031078939</v>
      </c>
    </row>
    <row r="18" spans="1:13" ht="15" customHeight="1">
      <c r="A18" s="93" t="s">
        <v>190</v>
      </c>
      <c r="B18" s="87">
        <v>198771</v>
      </c>
      <c r="C18" s="15">
        <v>7.9834732452372315</v>
      </c>
      <c r="D18" s="87">
        <v>210338</v>
      </c>
      <c r="E18" s="15">
        <v>8.374408164110339</v>
      </c>
      <c r="F18" s="87">
        <v>220394</v>
      </c>
      <c r="G18" s="15">
        <v>8.790194598031087</v>
      </c>
      <c r="H18" s="87">
        <v>225835</v>
      </c>
      <c r="I18" s="15">
        <v>9.013052133503404</v>
      </c>
      <c r="J18" s="87">
        <v>227212</v>
      </c>
      <c r="K18" s="15">
        <v>9.082710662187377</v>
      </c>
      <c r="L18" s="204">
        <v>222925</v>
      </c>
      <c r="M18" s="234">
        <v>8.941090875254284</v>
      </c>
    </row>
    <row r="19" spans="1:13" ht="15" customHeight="1">
      <c r="A19" s="93" t="s">
        <v>191</v>
      </c>
      <c r="B19" s="87">
        <v>140836</v>
      </c>
      <c r="C19" s="15">
        <v>5.65656176185777</v>
      </c>
      <c r="D19" s="87">
        <v>154698</v>
      </c>
      <c r="E19" s="15">
        <v>6.15915428582349</v>
      </c>
      <c r="F19" s="87">
        <v>165471</v>
      </c>
      <c r="G19" s="15">
        <v>6.5996455907638225</v>
      </c>
      <c r="H19" s="87">
        <v>172285</v>
      </c>
      <c r="I19" s="15">
        <v>6.8758770200395585</v>
      </c>
      <c r="J19" s="87">
        <v>179790</v>
      </c>
      <c r="K19" s="15">
        <v>7.1870347954979</v>
      </c>
      <c r="L19" s="204">
        <v>192756</v>
      </c>
      <c r="M19" s="234">
        <v>7.73107059661552</v>
      </c>
    </row>
    <row r="20" spans="1:13" ht="15" customHeight="1">
      <c r="A20" s="93" t="s">
        <v>192</v>
      </c>
      <c r="B20" s="87">
        <v>105035</v>
      </c>
      <c r="C20" s="15">
        <v>4.218644129744745</v>
      </c>
      <c r="D20" s="87">
        <v>114143</v>
      </c>
      <c r="E20" s="15">
        <v>4.544495388736445</v>
      </c>
      <c r="F20" s="87">
        <v>120395</v>
      </c>
      <c r="G20" s="15">
        <v>4.801834344991028</v>
      </c>
      <c r="H20" s="87">
        <v>127718</v>
      </c>
      <c r="I20" s="15">
        <v>5.097212532985532</v>
      </c>
      <c r="J20" s="87">
        <v>130680</v>
      </c>
      <c r="K20" s="15">
        <v>5.22388179028681</v>
      </c>
      <c r="L20" s="204">
        <v>135165</v>
      </c>
      <c r="M20" s="234">
        <v>5.421206899871012</v>
      </c>
    </row>
    <row r="21" spans="1:13" ht="15" customHeight="1">
      <c r="A21" s="93" t="s">
        <v>193</v>
      </c>
      <c r="B21" s="87">
        <v>93219</v>
      </c>
      <c r="C21" s="15">
        <v>3.7440642369750594</v>
      </c>
      <c r="D21" s="87">
        <v>91978</v>
      </c>
      <c r="E21" s="15">
        <v>3.662016916194605</v>
      </c>
      <c r="F21" s="87">
        <v>89457</v>
      </c>
      <c r="G21" s="15">
        <v>3.5679031105931505</v>
      </c>
      <c r="H21" s="87">
        <v>89825</v>
      </c>
      <c r="I21" s="15">
        <v>3.5849067146011167</v>
      </c>
      <c r="J21" s="87">
        <v>94589</v>
      </c>
      <c r="K21" s="15">
        <v>3.781158208306084</v>
      </c>
      <c r="L21" s="204">
        <v>100243</v>
      </c>
      <c r="M21" s="234">
        <v>4.020552977943772</v>
      </c>
    </row>
    <row r="22" spans="1:13" ht="15" customHeight="1">
      <c r="A22" s="93" t="s">
        <v>194</v>
      </c>
      <c r="B22" s="87">
        <v>70306</v>
      </c>
      <c r="C22" s="15">
        <v>2.8237824933196936</v>
      </c>
      <c r="D22" s="87">
        <v>73030</v>
      </c>
      <c r="E22" s="15">
        <v>2.907620250382613</v>
      </c>
      <c r="F22" s="87">
        <v>76974</v>
      </c>
      <c r="G22" s="15">
        <v>3.0700311214862697</v>
      </c>
      <c r="H22" s="87">
        <v>83681</v>
      </c>
      <c r="I22" s="15">
        <v>3.3397002926193826</v>
      </c>
      <c r="J22" s="87">
        <v>86649</v>
      </c>
      <c r="K22" s="15">
        <v>3.463759819762487</v>
      </c>
      <c r="L22" s="204">
        <v>86765</v>
      </c>
      <c r="M22" s="234">
        <v>3.479976448542954</v>
      </c>
    </row>
    <row r="23" spans="1:13" ht="15" customHeight="1">
      <c r="A23" s="93" t="s">
        <v>195</v>
      </c>
      <c r="B23" s="87">
        <v>43448</v>
      </c>
      <c r="C23" s="15">
        <v>1.7450530789655798</v>
      </c>
      <c r="D23" s="87">
        <v>47888</v>
      </c>
      <c r="E23" s="15">
        <v>1.9066153436987894</v>
      </c>
      <c r="F23" s="87">
        <v>51513</v>
      </c>
      <c r="G23" s="15">
        <v>2.054544562594151</v>
      </c>
      <c r="H23" s="87">
        <v>54550</v>
      </c>
      <c r="I23" s="15">
        <v>2.1770850128749335</v>
      </c>
      <c r="J23" s="87">
        <v>58111</v>
      </c>
      <c r="K23" s="15">
        <v>2.3229644529794675</v>
      </c>
      <c r="L23" s="204">
        <v>61803</v>
      </c>
      <c r="M23" s="234">
        <v>2.478798875690661</v>
      </c>
    </row>
    <row r="24" spans="1:13" ht="15" customHeight="1">
      <c r="A24" s="93" t="s">
        <v>196</v>
      </c>
      <c r="B24" s="87">
        <v>22452</v>
      </c>
      <c r="C24" s="15">
        <v>0.9017660589425335</v>
      </c>
      <c r="D24" s="87">
        <v>24322</v>
      </c>
      <c r="E24" s="15">
        <v>0.9683573836752829</v>
      </c>
      <c r="F24" s="87">
        <v>26341</v>
      </c>
      <c r="G24" s="15">
        <v>1.0505844800980828</v>
      </c>
      <c r="H24" s="87">
        <v>28719</v>
      </c>
      <c r="I24" s="15">
        <v>1.14617240118708</v>
      </c>
      <c r="J24" s="87">
        <v>30873</v>
      </c>
      <c r="K24" s="15">
        <v>1.2341360767640395</v>
      </c>
      <c r="L24" s="204">
        <v>34151</v>
      </c>
      <c r="M24" s="234">
        <v>1.369730602134391</v>
      </c>
    </row>
    <row r="25" spans="1:13" ht="15" customHeight="1">
      <c r="A25" s="93" t="s">
        <v>197</v>
      </c>
      <c r="B25" s="87">
        <v>12939</v>
      </c>
      <c r="C25" s="15">
        <v>0.5196842613868449</v>
      </c>
      <c r="D25" s="87">
        <v>14866</v>
      </c>
      <c r="E25" s="15">
        <v>0.591875703713377</v>
      </c>
      <c r="F25" s="87">
        <v>15753</v>
      </c>
      <c r="G25" s="88">
        <v>0.6282926735881362</v>
      </c>
      <c r="H25" s="87">
        <v>17377</v>
      </c>
      <c r="I25" s="15">
        <v>0.6935143220665027</v>
      </c>
      <c r="J25" s="87">
        <v>19024</v>
      </c>
      <c r="K25" s="15">
        <v>0.7604769450445077</v>
      </c>
      <c r="L25" s="204">
        <v>20575</v>
      </c>
      <c r="M25" s="234">
        <v>0.8252234821503057</v>
      </c>
    </row>
    <row r="26" spans="1:13" ht="15" customHeight="1">
      <c r="A26" s="94"/>
      <c r="B26" s="87"/>
      <c r="C26" s="15"/>
      <c r="D26" s="87"/>
      <c r="E26" s="15"/>
      <c r="F26" s="87"/>
      <c r="G26" s="15"/>
      <c r="H26" s="87"/>
      <c r="I26" s="15"/>
      <c r="J26" s="87"/>
      <c r="K26" s="15"/>
      <c r="L26" s="90"/>
      <c r="M26" s="89"/>
    </row>
    <row r="27" spans="1:13" ht="15" customHeight="1">
      <c r="A27" s="93" t="s">
        <v>198</v>
      </c>
      <c r="B27" s="87">
        <v>1243878</v>
      </c>
      <c r="C27" s="88">
        <v>100</v>
      </c>
      <c r="D27" s="87">
        <v>1255245</v>
      </c>
      <c r="E27" s="88">
        <v>100</v>
      </c>
      <c r="F27" s="87">
        <v>1251577</v>
      </c>
      <c r="G27" s="88">
        <v>100.00000000000001</v>
      </c>
      <c r="H27" s="87">
        <v>1249320</v>
      </c>
      <c r="I27" s="88">
        <v>100.00000000000001</v>
      </c>
      <c r="J27" s="87">
        <v>1246071</v>
      </c>
      <c r="K27" s="88">
        <v>100</v>
      </c>
      <c r="L27" s="204">
        <v>1241119</v>
      </c>
      <c r="M27" s="234">
        <v>100</v>
      </c>
    </row>
    <row r="28" spans="1:13" ht="15" customHeight="1">
      <c r="A28" s="94"/>
      <c r="B28" s="87"/>
      <c r="C28" s="15"/>
      <c r="D28" s="87"/>
      <c r="E28" s="15"/>
      <c r="F28" s="87"/>
      <c r="G28" s="15"/>
      <c r="H28" s="87"/>
      <c r="I28" s="15"/>
      <c r="J28" s="87"/>
      <c r="K28" s="15"/>
      <c r="L28" s="204"/>
      <c r="M28" s="234"/>
    </row>
    <row r="29" spans="1:13" ht="15" customHeight="1">
      <c r="A29" s="93" t="s">
        <v>199</v>
      </c>
      <c r="B29" s="87">
        <v>53134</v>
      </c>
      <c r="C29" s="15">
        <v>4.271640787922931</v>
      </c>
      <c r="D29" s="87">
        <v>53304</v>
      </c>
      <c r="E29" s="15">
        <v>4.246501678955104</v>
      </c>
      <c r="F29" s="87">
        <v>53691</v>
      </c>
      <c r="G29" s="15">
        <v>4.289867902654012</v>
      </c>
      <c r="H29" s="87">
        <v>53476</v>
      </c>
      <c r="I29" s="15">
        <v>4.280408542246982</v>
      </c>
      <c r="J29" s="87">
        <v>52756</v>
      </c>
      <c r="K29" s="15">
        <v>4.233787641314179</v>
      </c>
      <c r="L29" s="236">
        <v>52556</v>
      </c>
      <c r="M29" s="234">
        <v>4.2345657426886545</v>
      </c>
    </row>
    <row r="30" spans="1:13" ht="15" customHeight="1">
      <c r="A30" s="93" t="s">
        <v>200</v>
      </c>
      <c r="B30" s="87">
        <v>69327</v>
      </c>
      <c r="C30" s="15">
        <v>5.5734565608524305</v>
      </c>
      <c r="D30" s="87">
        <v>63306</v>
      </c>
      <c r="E30" s="15">
        <v>5.043318236678895</v>
      </c>
      <c r="F30" s="87">
        <v>59382</v>
      </c>
      <c r="G30" s="15">
        <v>4.744574245132341</v>
      </c>
      <c r="H30" s="87">
        <v>58213</v>
      </c>
      <c r="I30" s="15">
        <v>4.659574808695931</v>
      </c>
      <c r="J30" s="87">
        <v>56569</v>
      </c>
      <c r="K30" s="15">
        <v>4.539789466250318</v>
      </c>
      <c r="L30" s="236">
        <v>55156</v>
      </c>
      <c r="M30" s="234">
        <v>4.444054115681091</v>
      </c>
    </row>
    <row r="31" spans="1:13" ht="15" customHeight="1">
      <c r="A31" s="93" t="s">
        <v>182</v>
      </c>
      <c r="B31" s="87">
        <v>94035</v>
      </c>
      <c r="C31" s="15">
        <v>7.559824998914684</v>
      </c>
      <c r="D31" s="87">
        <v>90800</v>
      </c>
      <c r="E31" s="15">
        <v>7.2336476146091</v>
      </c>
      <c r="F31" s="87">
        <v>86060</v>
      </c>
      <c r="G31" s="15">
        <v>6.8761250805983165</v>
      </c>
      <c r="H31" s="87">
        <v>80184</v>
      </c>
      <c r="I31" s="15">
        <v>6.41821150705984</v>
      </c>
      <c r="J31" s="87">
        <v>75472</v>
      </c>
      <c r="K31" s="15">
        <v>6.0567977266142945</v>
      </c>
      <c r="L31" s="236">
        <v>70459</v>
      </c>
      <c r="M31" s="234">
        <v>5.6770543356438825</v>
      </c>
    </row>
    <row r="32" spans="1:13" ht="15" customHeight="1">
      <c r="A32" s="93" t="s">
        <v>183</v>
      </c>
      <c r="B32" s="87">
        <v>104712</v>
      </c>
      <c r="C32" s="15">
        <v>8.418188922064704</v>
      </c>
      <c r="D32" s="87">
        <v>105382</v>
      </c>
      <c r="E32" s="15">
        <v>8.39533318196846</v>
      </c>
      <c r="F32" s="87">
        <v>103540</v>
      </c>
      <c r="G32" s="15">
        <v>8.27276308209563</v>
      </c>
      <c r="H32" s="87">
        <v>100654</v>
      </c>
      <c r="I32" s="15">
        <v>8.056702846348413</v>
      </c>
      <c r="J32" s="87">
        <v>97107</v>
      </c>
      <c r="K32" s="15">
        <v>7.793055130887405</v>
      </c>
      <c r="L32" s="236">
        <v>92914</v>
      </c>
      <c r="M32" s="234">
        <v>7.4863087262381764</v>
      </c>
    </row>
    <row r="33" spans="1:13" ht="15" customHeight="1">
      <c r="A33" s="93" t="s">
        <v>184</v>
      </c>
      <c r="B33" s="87">
        <v>91490</v>
      </c>
      <c r="C33" s="15">
        <v>7.355222939870309</v>
      </c>
      <c r="D33" s="87">
        <v>91926</v>
      </c>
      <c r="E33" s="15">
        <v>7.323351218288063</v>
      </c>
      <c r="F33" s="87">
        <v>93449</v>
      </c>
      <c r="G33" s="15">
        <v>7.466500263267861</v>
      </c>
      <c r="H33" s="87">
        <v>96567</v>
      </c>
      <c r="I33" s="15">
        <v>7.729564883296513</v>
      </c>
      <c r="J33" s="87">
        <v>98210</v>
      </c>
      <c r="K33" s="15">
        <v>7.88157336138952</v>
      </c>
      <c r="L33" s="236">
        <v>99330</v>
      </c>
      <c r="M33" s="234">
        <v>8.00326157282259</v>
      </c>
    </row>
    <row r="34" spans="1:13" ht="15" customHeight="1">
      <c r="A34" s="93" t="s">
        <v>185</v>
      </c>
      <c r="B34" s="87">
        <v>94600</v>
      </c>
      <c r="C34" s="15">
        <v>7.605247459959899</v>
      </c>
      <c r="D34" s="87">
        <v>90569</v>
      </c>
      <c r="E34" s="15">
        <v>7.215244832682066</v>
      </c>
      <c r="F34" s="87">
        <v>85681</v>
      </c>
      <c r="G34" s="15">
        <v>6.845843284112764</v>
      </c>
      <c r="H34" s="87">
        <v>80995</v>
      </c>
      <c r="I34" s="15">
        <v>6.483126820990619</v>
      </c>
      <c r="J34" s="87">
        <v>78740</v>
      </c>
      <c r="K34" s="15">
        <v>6.319062075917023</v>
      </c>
      <c r="L34" s="236">
        <v>78878</v>
      </c>
      <c r="M34" s="234">
        <v>6.355393801883623</v>
      </c>
    </row>
    <row r="35" spans="1:13" ht="15" customHeight="1">
      <c r="A35" s="93" t="s">
        <v>186</v>
      </c>
      <c r="B35" s="87">
        <v>90156</v>
      </c>
      <c r="C35" s="15">
        <v>7.247977695561783</v>
      </c>
      <c r="D35" s="87">
        <v>91063</v>
      </c>
      <c r="E35" s="15">
        <v>7.254599699660226</v>
      </c>
      <c r="F35" s="87">
        <v>91645</v>
      </c>
      <c r="G35" s="15">
        <v>7.322362107964592</v>
      </c>
      <c r="H35" s="87">
        <v>91662</v>
      </c>
      <c r="I35" s="15">
        <v>7.336951301508019</v>
      </c>
      <c r="J35" s="87">
        <v>91477</v>
      </c>
      <c r="K35" s="15">
        <v>7.341234969756941</v>
      </c>
      <c r="L35" s="236">
        <v>86968</v>
      </c>
      <c r="M35" s="234">
        <v>7.007224931694704</v>
      </c>
    </row>
    <row r="36" spans="1:13" ht="15" customHeight="1">
      <c r="A36" s="93" t="s">
        <v>187</v>
      </c>
      <c r="B36" s="87">
        <v>107532</v>
      </c>
      <c r="C36" s="15">
        <v>8.644899258608964</v>
      </c>
      <c r="D36" s="87">
        <v>105211</v>
      </c>
      <c r="E36" s="15">
        <v>8.381710343399098</v>
      </c>
      <c r="F36" s="87">
        <v>100241</v>
      </c>
      <c r="G36" s="15">
        <v>8.00917562403272</v>
      </c>
      <c r="H36" s="87">
        <v>96047</v>
      </c>
      <c r="I36" s="15">
        <v>7.6879422405788755</v>
      </c>
      <c r="J36" s="87">
        <v>91574</v>
      </c>
      <c r="K36" s="15">
        <v>7.349019437897199</v>
      </c>
      <c r="L36" s="236">
        <v>89643</v>
      </c>
      <c r="M36" s="234">
        <v>7.222756238523462</v>
      </c>
    </row>
    <row r="37" spans="1:13" ht="15" customHeight="1">
      <c r="A37" s="93" t="s">
        <v>188</v>
      </c>
      <c r="B37" s="87">
        <v>111476</v>
      </c>
      <c r="C37" s="15">
        <v>8.961972154825473</v>
      </c>
      <c r="D37" s="87">
        <v>114200</v>
      </c>
      <c r="E37" s="15">
        <v>9.097825524100871</v>
      </c>
      <c r="F37" s="87">
        <v>114841</v>
      </c>
      <c r="G37" s="15">
        <v>9.175703931919491</v>
      </c>
      <c r="H37" s="87">
        <v>114180</v>
      </c>
      <c r="I37" s="15">
        <v>9.139371818269138</v>
      </c>
      <c r="J37" s="87">
        <v>111115</v>
      </c>
      <c r="K37" s="15">
        <v>8.917228633039368</v>
      </c>
      <c r="L37" s="236">
        <v>108526</v>
      </c>
      <c r="M37" s="89">
        <v>8.744205833606609</v>
      </c>
    </row>
    <row r="38" spans="1:13" ht="15" customHeight="1">
      <c r="A38" s="93" t="s">
        <v>189</v>
      </c>
      <c r="B38" s="87">
        <v>112965</v>
      </c>
      <c r="C38" s="15">
        <v>9.081678428270298</v>
      </c>
      <c r="D38" s="87">
        <v>113400</v>
      </c>
      <c r="E38" s="15">
        <v>9.034092945998589</v>
      </c>
      <c r="F38" s="87">
        <v>110084</v>
      </c>
      <c r="G38" s="15">
        <v>8.795623441466246</v>
      </c>
      <c r="H38" s="87">
        <v>108017</v>
      </c>
      <c r="I38" s="15">
        <v>8.646063458521436</v>
      </c>
      <c r="J38" s="87">
        <v>110740</v>
      </c>
      <c r="K38" s="15">
        <v>8.887134039713628</v>
      </c>
      <c r="L38" s="236">
        <v>111121</v>
      </c>
      <c r="M38" s="234">
        <v>8.95329134434329</v>
      </c>
    </row>
    <row r="39" spans="1:13" ht="15" customHeight="1">
      <c r="A39" s="93" t="s">
        <v>190</v>
      </c>
      <c r="B39" s="87">
        <v>98095</v>
      </c>
      <c r="C39" s="15">
        <v>7.886223568549328</v>
      </c>
      <c r="D39" s="87">
        <v>104463</v>
      </c>
      <c r="E39" s="15">
        <v>8.322120382873463</v>
      </c>
      <c r="F39" s="87">
        <v>109165</v>
      </c>
      <c r="G39" s="15">
        <v>8.722196077428716</v>
      </c>
      <c r="H39" s="87">
        <v>111678</v>
      </c>
      <c r="I39" s="15">
        <v>8.939102871962348</v>
      </c>
      <c r="J39" s="87">
        <v>112204</v>
      </c>
      <c r="K39" s="15">
        <v>9.004623332057323</v>
      </c>
      <c r="L39" s="236">
        <v>110393</v>
      </c>
      <c r="M39" s="234">
        <v>8.894634599905409</v>
      </c>
    </row>
    <row r="40" spans="1:13" ht="15" customHeight="1">
      <c r="A40" s="93" t="s">
        <v>191</v>
      </c>
      <c r="B40" s="87">
        <v>68772</v>
      </c>
      <c r="C40" s="15">
        <v>5.528838037170848</v>
      </c>
      <c r="D40" s="87">
        <v>75109</v>
      </c>
      <c r="E40" s="15">
        <v>5.983612760855451</v>
      </c>
      <c r="F40" s="87">
        <v>80598</v>
      </c>
      <c r="G40" s="15">
        <v>6.4397156547299925</v>
      </c>
      <c r="H40" s="87">
        <v>84547</v>
      </c>
      <c r="I40" s="15">
        <v>6.767441488169565</v>
      </c>
      <c r="J40" s="87">
        <v>88788</v>
      </c>
      <c r="K40" s="15">
        <v>7.1254366725491565</v>
      </c>
      <c r="L40" s="236">
        <v>94583</v>
      </c>
      <c r="M40" s="234">
        <v>7.620784147209091</v>
      </c>
    </row>
    <row r="41" spans="1:13" ht="15" customHeight="1">
      <c r="A41" s="93" t="s">
        <v>192</v>
      </c>
      <c r="B41" s="87">
        <v>50295</v>
      </c>
      <c r="C41" s="15">
        <v>4.0434029703877705</v>
      </c>
      <c r="D41" s="87">
        <v>54883</v>
      </c>
      <c r="E41" s="15">
        <v>4.372293854984485</v>
      </c>
      <c r="F41" s="87">
        <v>57837</v>
      </c>
      <c r="G41" s="15">
        <v>4.621129982414186</v>
      </c>
      <c r="H41" s="87">
        <v>61288</v>
      </c>
      <c r="I41" s="15">
        <v>4.905708705535812</v>
      </c>
      <c r="J41" s="87">
        <v>62552</v>
      </c>
      <c r="K41" s="15">
        <v>5.019938671231414</v>
      </c>
      <c r="L41" s="236">
        <v>65083</v>
      </c>
      <c r="M41" s="234">
        <v>5.243896838256444</v>
      </c>
    </row>
    <row r="42" spans="1:13" ht="15" customHeight="1">
      <c r="A42" s="93" t="s">
        <v>193</v>
      </c>
      <c r="B42" s="87">
        <v>42106</v>
      </c>
      <c r="C42" s="15">
        <v>3.3850586633094246</v>
      </c>
      <c r="D42" s="87">
        <v>41831</v>
      </c>
      <c r="E42" s="15">
        <v>3.3324968432457407</v>
      </c>
      <c r="F42" s="87">
        <v>41038</v>
      </c>
      <c r="G42" s="15">
        <v>3.2789033355518677</v>
      </c>
      <c r="H42" s="87">
        <v>41231</v>
      </c>
      <c r="I42" s="15">
        <v>3.300275349790286</v>
      </c>
      <c r="J42" s="87">
        <v>43749</v>
      </c>
      <c r="K42" s="15">
        <v>3.510955635754303</v>
      </c>
      <c r="L42" s="236">
        <v>46722</v>
      </c>
      <c r="M42" s="234">
        <v>3.7645060626740867</v>
      </c>
    </row>
    <row r="43" spans="1:13" ht="15" customHeight="1">
      <c r="A43" s="93" t="s">
        <v>194</v>
      </c>
      <c r="B43" s="87">
        <v>29564</v>
      </c>
      <c r="C43" s="15">
        <v>2.3767604218420133</v>
      </c>
      <c r="D43" s="87">
        <v>30885</v>
      </c>
      <c r="E43" s="15">
        <v>2.460475843361256</v>
      </c>
      <c r="F43" s="87">
        <v>32751</v>
      </c>
      <c r="G43" s="15">
        <v>2.6167786720273702</v>
      </c>
      <c r="H43" s="87">
        <v>36065</v>
      </c>
      <c r="I43" s="15">
        <v>2.886770403099286</v>
      </c>
      <c r="J43" s="87">
        <v>37487</v>
      </c>
      <c r="K43" s="15">
        <v>3.0084160533388546</v>
      </c>
      <c r="L43" s="236">
        <v>37662</v>
      </c>
      <c r="M43" s="234">
        <v>3.034519655246596</v>
      </c>
    </row>
    <row r="44" spans="1:13" ht="15" customHeight="1">
      <c r="A44" s="93" t="s">
        <v>195</v>
      </c>
      <c r="B44" s="87">
        <v>15780</v>
      </c>
      <c r="C44" s="15">
        <v>1.2686131598114927</v>
      </c>
      <c r="D44" s="87">
        <v>17977</v>
      </c>
      <c r="E44" s="15">
        <v>1.432150695680923</v>
      </c>
      <c r="F44" s="87">
        <v>19739</v>
      </c>
      <c r="G44" s="15">
        <v>1.577130292423079</v>
      </c>
      <c r="H44" s="87">
        <v>21207</v>
      </c>
      <c r="I44" s="15">
        <v>1.6974834309864566</v>
      </c>
      <c r="J44" s="87">
        <v>22843</v>
      </c>
      <c r="K44" s="15">
        <v>1.8332021209064333</v>
      </c>
      <c r="L44" s="236">
        <v>24540</v>
      </c>
      <c r="M44" s="234">
        <v>1.9772479512439982</v>
      </c>
    </row>
    <row r="45" spans="1:13" ht="15" customHeight="1">
      <c r="A45" s="93" t="s">
        <v>196</v>
      </c>
      <c r="B45" s="87">
        <v>6813</v>
      </c>
      <c r="C45" s="15">
        <v>0.5477225258425666</v>
      </c>
      <c r="D45" s="87">
        <v>7337</v>
      </c>
      <c r="E45" s="15">
        <v>0.5845074069205614</v>
      </c>
      <c r="F45" s="87">
        <v>8012</v>
      </c>
      <c r="G45" s="15">
        <v>0.6401523837526577</v>
      </c>
      <c r="H45" s="87">
        <v>8987</v>
      </c>
      <c r="I45" s="15">
        <v>0.7193513271219544</v>
      </c>
      <c r="J45" s="87">
        <v>9929</v>
      </c>
      <c r="K45" s="15">
        <v>0.7968245790167656</v>
      </c>
      <c r="L45" s="236">
        <v>11395</v>
      </c>
      <c r="M45" s="234">
        <v>0.9181230808649292</v>
      </c>
    </row>
    <row r="46" spans="1:13" ht="15" customHeight="1">
      <c r="A46" s="93" t="s">
        <v>197</v>
      </c>
      <c r="B46" s="87">
        <v>3026</v>
      </c>
      <c r="C46" s="88">
        <v>0.24327144623508096</v>
      </c>
      <c r="D46" s="87">
        <v>3599</v>
      </c>
      <c r="E46" s="15">
        <v>0.28671693573764484</v>
      </c>
      <c r="F46" s="87">
        <v>3823</v>
      </c>
      <c r="G46" s="88">
        <v>0.30545463842815906</v>
      </c>
      <c r="H46" s="87">
        <v>4322</v>
      </c>
      <c r="I46" s="15">
        <v>0.34594819581852526</v>
      </c>
      <c r="J46" s="87">
        <v>4759</v>
      </c>
      <c r="K46" s="15">
        <v>0.38192045236587646</v>
      </c>
      <c r="L46" s="236">
        <v>5190</v>
      </c>
      <c r="M46" s="234">
        <v>0.418171021473364</v>
      </c>
    </row>
    <row r="47" spans="1:13" ht="15" customHeight="1">
      <c r="A47" s="94"/>
      <c r="B47" s="87"/>
      <c r="C47" s="15"/>
      <c r="D47" s="87"/>
      <c r="E47" s="15"/>
      <c r="F47" s="87"/>
      <c r="G47" s="15"/>
      <c r="H47" s="87"/>
      <c r="I47" s="15"/>
      <c r="J47" s="87"/>
      <c r="K47" s="15"/>
      <c r="L47" s="237"/>
      <c r="M47" s="234"/>
    </row>
    <row r="48" spans="1:13" ht="15" customHeight="1">
      <c r="A48" s="93" t="s">
        <v>201</v>
      </c>
      <c r="B48" s="87">
        <v>1245903</v>
      </c>
      <c r="C48" s="88">
        <v>100</v>
      </c>
      <c r="D48" s="87">
        <v>1256431</v>
      </c>
      <c r="E48" s="88">
        <v>100.00000000000001</v>
      </c>
      <c r="F48" s="87">
        <v>1255694</v>
      </c>
      <c r="G48" s="88">
        <v>99.99999999999999</v>
      </c>
      <c r="H48" s="87">
        <v>1256324</v>
      </c>
      <c r="I48" s="88">
        <v>99.99999999999997</v>
      </c>
      <c r="J48" s="87">
        <v>1255517</v>
      </c>
      <c r="K48" s="88">
        <v>100</v>
      </c>
      <c r="L48" s="237">
        <v>1252145</v>
      </c>
      <c r="M48" s="234">
        <v>100</v>
      </c>
    </row>
    <row r="49" spans="1:13" ht="15" customHeight="1">
      <c r="A49" s="94"/>
      <c r="B49" s="87"/>
      <c r="C49" s="15"/>
      <c r="D49" s="87"/>
      <c r="E49" s="15"/>
      <c r="F49" s="87"/>
      <c r="G49" s="15"/>
      <c r="H49" s="87"/>
      <c r="I49" s="15"/>
      <c r="J49" s="87"/>
      <c r="K49" s="15"/>
      <c r="L49" s="237"/>
      <c r="M49" s="234"/>
    </row>
    <row r="50" spans="1:13" ht="15" customHeight="1">
      <c r="A50" s="93" t="s">
        <v>199</v>
      </c>
      <c r="B50" s="87">
        <v>48970</v>
      </c>
      <c r="C50" s="15">
        <v>3.9304825496045837</v>
      </c>
      <c r="D50" s="87">
        <v>49279</v>
      </c>
      <c r="E50" s="15">
        <v>3.922141367094572</v>
      </c>
      <c r="F50" s="87">
        <v>50013</v>
      </c>
      <c r="G50" s="15">
        <v>3.9828971070977484</v>
      </c>
      <c r="H50" s="87">
        <v>49884</v>
      </c>
      <c r="I50" s="15">
        <v>3.970631779700141</v>
      </c>
      <c r="J50" s="87">
        <v>49757</v>
      </c>
      <c r="K50" s="15">
        <v>3.963068600425163</v>
      </c>
      <c r="L50" s="236">
        <v>49845</v>
      </c>
      <c r="M50" s="234">
        <v>3.980769000395322</v>
      </c>
    </row>
    <row r="51" spans="1:13" ht="15" customHeight="1">
      <c r="A51" s="93" t="s">
        <v>200</v>
      </c>
      <c r="B51" s="87">
        <v>61759</v>
      </c>
      <c r="C51" s="15">
        <v>4.956966954891351</v>
      </c>
      <c r="D51" s="87">
        <v>56538</v>
      </c>
      <c r="E51" s="15">
        <v>4.499888971220862</v>
      </c>
      <c r="F51" s="87">
        <v>53228</v>
      </c>
      <c r="G51" s="15">
        <v>4.238930822318176</v>
      </c>
      <c r="H51" s="87">
        <v>53270</v>
      </c>
      <c r="I51" s="15">
        <v>4.240148242014002</v>
      </c>
      <c r="J51" s="87">
        <v>52023</v>
      </c>
      <c r="K51" s="15">
        <v>4.143552018809781</v>
      </c>
      <c r="L51" s="236">
        <v>50967</v>
      </c>
      <c r="M51" s="234">
        <v>4.070375236094861</v>
      </c>
    </row>
    <row r="52" spans="1:13" ht="15" customHeight="1">
      <c r="A52" s="93" t="s">
        <v>182</v>
      </c>
      <c r="B52" s="87">
        <v>81515</v>
      </c>
      <c r="C52" s="15">
        <v>6.5426441705333405</v>
      </c>
      <c r="D52" s="87">
        <v>79285</v>
      </c>
      <c r="E52" s="15">
        <v>6.31033459059829</v>
      </c>
      <c r="F52" s="87">
        <v>75776</v>
      </c>
      <c r="G52" s="15">
        <v>6.034591230028972</v>
      </c>
      <c r="H52" s="87">
        <v>70399</v>
      </c>
      <c r="I52" s="15">
        <v>5.603570416548597</v>
      </c>
      <c r="J52" s="87">
        <v>66858</v>
      </c>
      <c r="K52" s="15">
        <v>5.325136975445175</v>
      </c>
      <c r="L52" s="236">
        <v>62676</v>
      </c>
      <c r="M52" s="234">
        <v>5.005490578167864</v>
      </c>
    </row>
    <row r="53" spans="1:13" ht="15" customHeight="1">
      <c r="A53" s="93" t="s">
        <v>183</v>
      </c>
      <c r="B53" s="87">
        <v>83374</v>
      </c>
      <c r="C53" s="15">
        <v>6.69185321810767</v>
      </c>
      <c r="D53" s="87">
        <v>86034</v>
      </c>
      <c r="E53" s="15">
        <v>6.847491028158331</v>
      </c>
      <c r="F53" s="87">
        <v>85776</v>
      </c>
      <c r="G53" s="15">
        <v>6.830963594633724</v>
      </c>
      <c r="H53" s="87">
        <v>85131</v>
      </c>
      <c r="I53" s="15">
        <v>6.776197859787763</v>
      </c>
      <c r="J53" s="87">
        <v>83308</v>
      </c>
      <c r="K53" s="15">
        <v>6.635354200699791</v>
      </c>
      <c r="L53" s="236">
        <v>81047</v>
      </c>
      <c r="M53" s="234">
        <v>6.472652927576279</v>
      </c>
    </row>
    <row r="54" spans="1:13" ht="15" customHeight="1">
      <c r="A54" s="93" t="s">
        <v>184</v>
      </c>
      <c r="B54" s="87">
        <v>73288</v>
      </c>
      <c r="C54" s="15">
        <v>5.882319891676961</v>
      </c>
      <c r="D54" s="87">
        <v>72550</v>
      </c>
      <c r="E54" s="15">
        <v>5.774292420355754</v>
      </c>
      <c r="F54" s="87">
        <v>74247</v>
      </c>
      <c r="G54" s="15">
        <v>5.912825895480905</v>
      </c>
      <c r="H54" s="87">
        <v>76167</v>
      </c>
      <c r="I54" s="15">
        <v>6.062687650637892</v>
      </c>
      <c r="J54" s="87">
        <v>78112</v>
      </c>
      <c r="K54" s="15">
        <v>6.221500784139124</v>
      </c>
      <c r="L54" s="236">
        <v>79291</v>
      </c>
      <c r="M54" s="234">
        <v>6.332413578299638</v>
      </c>
    </row>
    <row r="55" spans="1:13" ht="15" customHeight="1">
      <c r="A55" s="93" t="s">
        <v>185</v>
      </c>
      <c r="B55" s="87">
        <v>92210</v>
      </c>
      <c r="C55" s="15">
        <v>7.40105770673961</v>
      </c>
      <c r="D55" s="87">
        <v>86311</v>
      </c>
      <c r="E55" s="15">
        <v>6.869537602940393</v>
      </c>
      <c r="F55" s="87">
        <v>79000</v>
      </c>
      <c r="G55" s="15">
        <v>6.291341680377545</v>
      </c>
      <c r="H55" s="87">
        <v>72244</v>
      </c>
      <c r="I55" s="15">
        <v>5.750427437508159</v>
      </c>
      <c r="J55" s="87">
        <v>67485</v>
      </c>
      <c r="K55" s="15">
        <v>5.375076562085579</v>
      </c>
      <c r="L55" s="236">
        <v>66437</v>
      </c>
      <c r="M55" s="234">
        <v>5.30585515255821</v>
      </c>
    </row>
    <row r="56" spans="1:13" ht="15" customHeight="1">
      <c r="A56" s="93" t="s">
        <v>186</v>
      </c>
      <c r="B56" s="87">
        <v>90891</v>
      </c>
      <c r="C56" s="15">
        <v>7.295190717094348</v>
      </c>
      <c r="D56" s="87">
        <v>90955</v>
      </c>
      <c r="E56" s="15">
        <v>7.239155990261303</v>
      </c>
      <c r="F56" s="87">
        <v>92081</v>
      </c>
      <c r="G56" s="15">
        <v>7.333076370517021</v>
      </c>
      <c r="H56" s="87">
        <v>92212</v>
      </c>
      <c r="I56" s="15">
        <v>7.339826350527412</v>
      </c>
      <c r="J56" s="87">
        <v>92348</v>
      </c>
      <c r="K56" s="15">
        <v>7.355376311113271</v>
      </c>
      <c r="L56" s="236">
        <v>86099</v>
      </c>
      <c r="M56" s="234">
        <v>6.876120577089714</v>
      </c>
    </row>
    <row r="57" spans="1:13" ht="15" customHeight="1">
      <c r="A57" s="93" t="s">
        <v>187</v>
      </c>
      <c r="B57" s="87">
        <v>110804</v>
      </c>
      <c r="C57" s="15">
        <v>8.893469234763863</v>
      </c>
      <c r="D57" s="87">
        <v>108251</v>
      </c>
      <c r="E57" s="15">
        <v>8.61575367051593</v>
      </c>
      <c r="F57" s="87">
        <v>102667</v>
      </c>
      <c r="G57" s="15">
        <v>8.17611615568761</v>
      </c>
      <c r="H57" s="87">
        <v>98373</v>
      </c>
      <c r="I57" s="15">
        <v>7.830225324040614</v>
      </c>
      <c r="J57" s="87">
        <v>92120</v>
      </c>
      <c r="K57" s="15">
        <v>7.337216461425851</v>
      </c>
      <c r="L57" s="236">
        <v>90527</v>
      </c>
      <c r="M57" s="234">
        <v>7.229753742577737</v>
      </c>
    </row>
    <row r="58" spans="1:13" ht="15" customHeight="1">
      <c r="A58" s="93" t="s">
        <v>188</v>
      </c>
      <c r="B58" s="87">
        <v>115705</v>
      </c>
      <c r="C58" s="15">
        <v>9.286838542005277</v>
      </c>
      <c r="D58" s="87">
        <v>116900</v>
      </c>
      <c r="E58" s="15">
        <v>9.304132101165921</v>
      </c>
      <c r="F58" s="87">
        <v>119481</v>
      </c>
      <c r="G58" s="15">
        <v>9.515136649534043</v>
      </c>
      <c r="H58" s="87">
        <v>117883</v>
      </c>
      <c r="I58" s="15">
        <v>9.38316867304931</v>
      </c>
      <c r="J58" s="87">
        <v>115604</v>
      </c>
      <c r="K58" s="15">
        <v>9.207680979230071</v>
      </c>
      <c r="L58" s="236">
        <v>111841</v>
      </c>
      <c r="M58" s="234">
        <v>8.931952769048312</v>
      </c>
    </row>
    <row r="59" spans="1:13" ht="15" customHeight="1">
      <c r="A59" s="93" t="s">
        <v>189</v>
      </c>
      <c r="B59" s="87">
        <v>114832</v>
      </c>
      <c r="C59" s="15">
        <v>9.216768881686615</v>
      </c>
      <c r="D59" s="87">
        <v>115149</v>
      </c>
      <c r="E59" s="15">
        <v>9.16476909595513</v>
      </c>
      <c r="F59" s="87">
        <v>110090</v>
      </c>
      <c r="G59" s="15">
        <v>8.767263361933718</v>
      </c>
      <c r="H59" s="87">
        <v>110096</v>
      </c>
      <c r="I59" s="15">
        <v>8.763344487568494</v>
      </c>
      <c r="J59" s="87">
        <v>113285</v>
      </c>
      <c r="K59" s="15">
        <v>9.022976192277762</v>
      </c>
      <c r="L59" s="236">
        <v>114600</v>
      </c>
      <c r="M59" s="234">
        <v>9.15229466235939</v>
      </c>
    </row>
    <row r="60" spans="1:13" ht="15" customHeight="1">
      <c r="A60" s="93" t="s">
        <v>190</v>
      </c>
      <c r="B60" s="87">
        <v>100676</v>
      </c>
      <c r="C60" s="15">
        <v>8.080564859383115</v>
      </c>
      <c r="D60" s="87">
        <v>105875</v>
      </c>
      <c r="E60" s="15">
        <v>8.426646588630812</v>
      </c>
      <c r="F60" s="87">
        <v>111229</v>
      </c>
      <c r="G60" s="15">
        <v>8.857970174262201</v>
      </c>
      <c r="H60" s="87">
        <v>114157</v>
      </c>
      <c r="I60" s="15">
        <v>9.086589128282196</v>
      </c>
      <c r="J60" s="87">
        <v>115008</v>
      </c>
      <c r="K60" s="15">
        <v>9.160210494959447</v>
      </c>
      <c r="L60" s="236">
        <v>112532</v>
      </c>
      <c r="M60" s="234">
        <v>8.987138071070044</v>
      </c>
    </row>
    <row r="61" spans="1:13" ht="15" customHeight="1">
      <c r="A61" s="93" t="s">
        <v>191</v>
      </c>
      <c r="B61" s="87">
        <v>72064</v>
      </c>
      <c r="C61" s="15">
        <v>5.7840778937044055</v>
      </c>
      <c r="D61" s="87">
        <v>79589</v>
      </c>
      <c r="E61" s="15">
        <v>6.3345301094926825</v>
      </c>
      <c r="F61" s="87">
        <v>84873</v>
      </c>
      <c r="G61" s="15">
        <v>6.759051170109916</v>
      </c>
      <c r="H61" s="87">
        <v>87738</v>
      </c>
      <c r="I61" s="15">
        <v>6.983708024363142</v>
      </c>
      <c r="J61" s="87">
        <v>91002</v>
      </c>
      <c r="K61" s="15">
        <v>7.248169479186661</v>
      </c>
      <c r="L61" s="236">
        <v>98173</v>
      </c>
      <c r="M61" s="234">
        <v>7.840385897799377</v>
      </c>
    </row>
    <row r="62" spans="1:13" ht="15" customHeight="1">
      <c r="A62" s="93" t="s">
        <v>192</v>
      </c>
      <c r="B62" s="87">
        <v>54740</v>
      </c>
      <c r="C62" s="15">
        <v>4.393600464883702</v>
      </c>
      <c r="D62" s="87">
        <v>59260</v>
      </c>
      <c r="E62" s="15">
        <v>4.7165343739528875</v>
      </c>
      <c r="F62" s="87">
        <v>62558</v>
      </c>
      <c r="G62" s="15">
        <v>4.98194623849441</v>
      </c>
      <c r="H62" s="87">
        <v>66430</v>
      </c>
      <c r="I62" s="15">
        <v>5.287648727557541</v>
      </c>
      <c r="J62" s="87">
        <v>68128</v>
      </c>
      <c r="K62" s="15">
        <v>5.426290524142644</v>
      </c>
      <c r="L62" s="236">
        <v>70082</v>
      </c>
      <c r="M62" s="234">
        <v>5.59695562414896</v>
      </c>
    </row>
    <row r="63" spans="1:13" ht="15" customHeight="1">
      <c r="A63" s="93" t="s">
        <v>193</v>
      </c>
      <c r="B63" s="87">
        <v>51113</v>
      </c>
      <c r="C63" s="15">
        <v>4.102486309126794</v>
      </c>
      <c r="D63" s="87">
        <v>50147</v>
      </c>
      <c r="E63" s="15">
        <v>3.991225940779876</v>
      </c>
      <c r="F63" s="87">
        <v>48419</v>
      </c>
      <c r="G63" s="15">
        <v>3.855955352179751</v>
      </c>
      <c r="H63" s="87">
        <v>48594</v>
      </c>
      <c r="I63" s="15">
        <v>3.8679512609804476</v>
      </c>
      <c r="J63" s="87">
        <v>50840</v>
      </c>
      <c r="K63" s="15">
        <v>4.049327886440406</v>
      </c>
      <c r="L63" s="236">
        <v>53521</v>
      </c>
      <c r="M63" s="234">
        <v>4.274345223596309</v>
      </c>
    </row>
    <row r="64" spans="1:13" ht="15" customHeight="1">
      <c r="A64" s="93" t="s">
        <v>194</v>
      </c>
      <c r="B64" s="87">
        <v>40742</v>
      </c>
      <c r="C64" s="15">
        <v>3.270078007677965</v>
      </c>
      <c r="D64" s="87">
        <v>42145</v>
      </c>
      <c r="E64" s="15">
        <v>3.354342578303146</v>
      </c>
      <c r="F64" s="87">
        <v>44223</v>
      </c>
      <c r="G64" s="15">
        <v>3.5217975079915966</v>
      </c>
      <c r="H64" s="87">
        <v>47616</v>
      </c>
      <c r="I64" s="15">
        <v>3.79010510027668</v>
      </c>
      <c r="J64" s="87">
        <v>49162</v>
      </c>
      <c r="K64" s="15">
        <v>3.9156777646180814</v>
      </c>
      <c r="L64" s="236">
        <v>49103</v>
      </c>
      <c r="M64" s="234">
        <v>3.9215106876599757</v>
      </c>
    </row>
    <row r="65" spans="1:13" ht="15" customHeight="1">
      <c r="A65" s="93" t="s">
        <v>195</v>
      </c>
      <c r="B65" s="87">
        <v>27668</v>
      </c>
      <c r="C65" s="15">
        <v>2.220718627373078</v>
      </c>
      <c r="D65" s="87">
        <v>29911</v>
      </c>
      <c r="E65" s="15">
        <v>2.3806321238492205</v>
      </c>
      <c r="F65" s="87">
        <v>31774</v>
      </c>
      <c r="G65" s="15">
        <v>2.5303935512951403</v>
      </c>
      <c r="H65" s="87">
        <v>33343</v>
      </c>
      <c r="I65" s="15">
        <v>2.6540128183494067</v>
      </c>
      <c r="J65" s="87">
        <v>35268</v>
      </c>
      <c r="K65" s="15">
        <v>2.8090420121750643</v>
      </c>
      <c r="L65" s="236">
        <v>37263</v>
      </c>
      <c r="M65" s="234">
        <v>2.975933298459843</v>
      </c>
    </row>
    <row r="66" spans="1:13" ht="15" customHeight="1">
      <c r="A66" s="93" t="s">
        <v>196</v>
      </c>
      <c r="B66" s="87">
        <v>15639</v>
      </c>
      <c r="C66" s="15">
        <v>1.2552341554679618</v>
      </c>
      <c r="D66" s="87">
        <v>16985</v>
      </c>
      <c r="E66" s="15">
        <v>1.3518450277014813</v>
      </c>
      <c r="F66" s="87">
        <v>18329</v>
      </c>
      <c r="G66" s="15">
        <v>1.4596709070840508</v>
      </c>
      <c r="H66" s="87">
        <v>19732</v>
      </c>
      <c r="I66" s="15">
        <v>1.5706139499046423</v>
      </c>
      <c r="J66" s="87">
        <v>20944</v>
      </c>
      <c r="K66" s="15">
        <v>1.6681574204092817</v>
      </c>
      <c r="L66" s="236">
        <v>22756</v>
      </c>
      <c r="M66" s="234">
        <v>1.8173614078241738</v>
      </c>
    </row>
    <row r="67" spans="1:13" ht="15" customHeight="1">
      <c r="A67" s="472" t="s">
        <v>197</v>
      </c>
      <c r="B67" s="91">
        <v>9913</v>
      </c>
      <c r="C67" s="238">
        <v>0.7956478152793597</v>
      </c>
      <c r="D67" s="91">
        <v>11267</v>
      </c>
      <c r="E67" s="238">
        <v>0.8967464190234083</v>
      </c>
      <c r="F67" s="91">
        <v>11930</v>
      </c>
      <c r="G67" s="238">
        <v>0.9500722309734696</v>
      </c>
      <c r="H67" s="91">
        <v>13055</v>
      </c>
      <c r="I67" s="238">
        <v>1.039142768903563</v>
      </c>
      <c r="J67" s="91">
        <v>14265</v>
      </c>
      <c r="K67" s="238">
        <v>1.1361853324168452</v>
      </c>
      <c r="L67" s="239">
        <v>15385</v>
      </c>
      <c r="M67" s="210">
        <v>1.2286915652739898</v>
      </c>
    </row>
    <row r="68" spans="1:13" ht="15" customHeight="1">
      <c r="A68" s="99" t="s">
        <v>574</v>
      </c>
      <c r="B68" s="221"/>
      <c r="C68" s="23"/>
      <c r="D68" s="221"/>
      <c r="E68" s="23"/>
      <c r="F68" s="221"/>
      <c r="G68" s="23"/>
      <c r="H68" s="221"/>
      <c r="I68" s="23"/>
      <c r="J68" s="223"/>
      <c r="K68" s="223"/>
      <c r="L68" s="240"/>
      <c r="M68" s="229"/>
    </row>
    <row r="69" spans="1:13" ht="15" customHeight="1">
      <c r="A69" s="222" t="s">
        <v>575</v>
      </c>
      <c r="B69" s="221"/>
      <c r="C69" s="23"/>
      <c r="D69" s="221"/>
      <c r="E69" s="23"/>
      <c r="F69" s="221"/>
      <c r="G69" s="23"/>
      <c r="H69" s="221"/>
      <c r="I69" s="23"/>
      <c r="J69" s="223"/>
      <c r="K69" s="223"/>
      <c r="L69" s="240"/>
      <c r="M69" s="229"/>
    </row>
    <row r="70" spans="1:13" ht="15" customHeight="1">
      <c r="A70" s="222" t="s">
        <v>576</v>
      </c>
      <c r="B70" s="221"/>
      <c r="C70" s="23"/>
      <c r="D70" s="221"/>
      <c r="E70" s="23"/>
      <c r="F70" s="221"/>
      <c r="G70" s="23"/>
      <c r="H70" s="221"/>
      <c r="I70" s="23"/>
      <c r="J70" s="223"/>
      <c r="K70" s="223"/>
      <c r="L70" s="240"/>
      <c r="M70" s="229"/>
    </row>
    <row r="71" spans="12:13" ht="14.25">
      <c r="L71" s="25"/>
      <c r="M71" s="18"/>
    </row>
    <row r="72" spans="12:13" ht="14.25">
      <c r="L72" s="25"/>
      <c r="M72" s="18"/>
    </row>
    <row r="73" spans="12:13" ht="14.25">
      <c r="L73" s="25"/>
      <c r="M73" s="18"/>
    </row>
    <row r="74" spans="12:13" ht="14.25">
      <c r="L74" s="25"/>
      <c r="M74" s="18"/>
    </row>
    <row r="75" spans="12:13" ht="14.25">
      <c r="L75" s="25"/>
      <c r="M75" s="18"/>
    </row>
    <row r="76" spans="12:13" ht="14.25">
      <c r="L76" s="25"/>
      <c r="M76" s="18"/>
    </row>
    <row r="77" spans="12:13" ht="14.25">
      <c r="L77" s="25"/>
      <c r="M77" s="18"/>
    </row>
    <row r="78" spans="12:13" ht="14.25">
      <c r="L78" s="25"/>
      <c r="M78" s="18"/>
    </row>
    <row r="79" spans="12:13" ht="14.25">
      <c r="L79" s="25"/>
      <c r="M79" s="18"/>
    </row>
    <row r="80" spans="12:13" ht="14.25">
      <c r="L80" s="25"/>
      <c r="M80" s="18"/>
    </row>
    <row r="81" spans="12:13" ht="14.25">
      <c r="L81" s="25"/>
      <c r="M81" s="18"/>
    </row>
    <row r="82" spans="12:13" ht="14.25">
      <c r="L82" s="25"/>
      <c r="M82" s="18"/>
    </row>
    <row r="83" spans="12:13" ht="14.25">
      <c r="L83" s="25"/>
      <c r="M83" s="18"/>
    </row>
    <row r="84" spans="12:13" ht="14.25">
      <c r="L84" s="25"/>
      <c r="M84" s="18"/>
    </row>
    <row r="85" spans="12:13" ht="14.25">
      <c r="L85" s="25"/>
      <c r="M85" s="18"/>
    </row>
    <row r="86" spans="12:13" ht="14.25">
      <c r="L86" s="25"/>
      <c r="M86" s="18"/>
    </row>
    <row r="87" spans="12:13" ht="14.25">
      <c r="L87" s="25"/>
      <c r="M87" s="18"/>
    </row>
    <row r="88" spans="12:13" ht="14.25">
      <c r="L88" s="25"/>
      <c r="M88" s="18"/>
    </row>
    <row r="89" spans="12:13" ht="14.25">
      <c r="L89" s="25"/>
      <c r="M89" s="18"/>
    </row>
    <row r="90" spans="12:13" ht="14.25">
      <c r="L90" s="25"/>
      <c r="M90" s="18"/>
    </row>
    <row r="91" spans="12:13" ht="14.25">
      <c r="L91" s="25"/>
      <c r="M91" s="18"/>
    </row>
    <row r="92" spans="12:13" ht="14.25">
      <c r="L92" s="25"/>
      <c r="M92" s="18"/>
    </row>
    <row r="93" spans="12:13" ht="14.25">
      <c r="L93" s="25"/>
      <c r="M93" s="18"/>
    </row>
    <row r="94" spans="12:13" ht="14.25">
      <c r="L94" s="25"/>
      <c r="M94" s="18"/>
    </row>
    <row r="95" spans="12:13" ht="14.25">
      <c r="L95" s="25"/>
      <c r="M95" s="18"/>
    </row>
    <row r="96" spans="12:13" ht="14.25">
      <c r="L96" s="25"/>
      <c r="M96" s="18"/>
    </row>
    <row r="97" spans="12:13" ht="14.25">
      <c r="L97" s="25"/>
      <c r="M97" s="18"/>
    </row>
    <row r="98" spans="12:13" ht="14.25">
      <c r="L98" s="25"/>
      <c r="M98" s="18"/>
    </row>
    <row r="99" spans="12:13" ht="14.25">
      <c r="L99" s="25"/>
      <c r="M99" s="18"/>
    </row>
    <row r="100" spans="12:13" ht="14.25">
      <c r="L100" s="25"/>
      <c r="M100" s="18"/>
    </row>
    <row r="101" spans="12:13" ht="14.25">
      <c r="L101" s="25"/>
      <c r="M101" s="18"/>
    </row>
    <row r="102" spans="12:13" ht="14.25">
      <c r="L102" s="25"/>
      <c r="M102" s="18"/>
    </row>
    <row r="103" spans="12:13" ht="14.25">
      <c r="L103" s="25"/>
      <c r="M103" s="18"/>
    </row>
    <row r="104" spans="12:13" ht="14.25">
      <c r="L104" s="25"/>
      <c r="M104" s="18"/>
    </row>
    <row r="105" spans="12:13" ht="14.25">
      <c r="L105" s="25"/>
      <c r="M105" s="18"/>
    </row>
    <row r="106" spans="12:13" ht="14.25">
      <c r="L106" s="25"/>
      <c r="M106" s="18"/>
    </row>
    <row r="107" spans="12:13" ht="14.25">
      <c r="L107" s="25"/>
      <c r="M107" s="18"/>
    </row>
    <row r="108" spans="12:13" ht="14.25">
      <c r="L108" s="25"/>
      <c r="M108" s="18"/>
    </row>
    <row r="109" spans="12:13" ht="14.25">
      <c r="L109" s="25"/>
      <c r="M109" s="18"/>
    </row>
    <row r="110" spans="12:13" ht="14.25">
      <c r="L110" s="25"/>
      <c r="M110" s="18"/>
    </row>
    <row r="111" spans="12:13" ht="14.25">
      <c r="L111" s="25"/>
      <c r="M111" s="18"/>
    </row>
    <row r="112" spans="12:13" ht="14.25">
      <c r="L112" s="25"/>
      <c r="M112" s="18"/>
    </row>
    <row r="113" spans="12:13" ht="14.25">
      <c r="L113" s="25"/>
      <c r="M113" s="18"/>
    </row>
    <row r="114" spans="12:13" ht="14.25">
      <c r="L114" s="25"/>
      <c r="M114" s="18"/>
    </row>
    <row r="115" spans="12:13" ht="14.25">
      <c r="L115" s="25"/>
      <c r="M115" s="18"/>
    </row>
    <row r="116" spans="12:13" ht="14.25">
      <c r="L116" s="25"/>
      <c r="M116" s="18"/>
    </row>
    <row r="117" spans="12:13" ht="14.25">
      <c r="L117" s="25"/>
      <c r="M117" s="18"/>
    </row>
    <row r="118" spans="12:13" ht="14.25">
      <c r="L118" s="25"/>
      <c r="M118" s="18"/>
    </row>
    <row r="119" spans="12:13" ht="14.25">
      <c r="L119" s="25"/>
      <c r="M119" s="18"/>
    </row>
    <row r="120" spans="12:13" ht="14.25">
      <c r="L120" s="25"/>
      <c r="M120" s="18"/>
    </row>
    <row r="121" spans="12:13" ht="14.25">
      <c r="L121" s="25"/>
      <c r="M121" s="18"/>
    </row>
    <row r="122" spans="12:13" ht="14.25">
      <c r="L122" s="25"/>
      <c r="M122" s="18"/>
    </row>
    <row r="123" spans="12:13" ht="14.25">
      <c r="L123" s="25"/>
      <c r="M123" s="18"/>
    </row>
    <row r="124" spans="12:13" ht="14.25">
      <c r="L124" s="25"/>
      <c r="M124" s="18"/>
    </row>
    <row r="125" spans="12:13" ht="14.25">
      <c r="L125" s="25"/>
      <c r="M125" s="18"/>
    </row>
    <row r="126" spans="12:13" ht="14.25">
      <c r="L126" s="25"/>
      <c r="M126" s="18"/>
    </row>
    <row r="127" spans="12:13" ht="14.25">
      <c r="L127" s="25"/>
      <c r="M127" s="18"/>
    </row>
    <row r="128" spans="12:13" ht="14.25">
      <c r="L128" s="25"/>
      <c r="M128" s="18"/>
    </row>
    <row r="129" spans="12:13" ht="14.25">
      <c r="L129" s="25"/>
      <c r="M129" s="18"/>
    </row>
    <row r="130" spans="12:13" ht="14.25">
      <c r="L130" s="25"/>
      <c r="M130" s="18"/>
    </row>
    <row r="131" spans="12:13" ht="14.25">
      <c r="L131" s="25"/>
      <c r="M131" s="18"/>
    </row>
    <row r="132" spans="12:13" ht="14.25">
      <c r="L132" s="25"/>
      <c r="M132" s="18"/>
    </row>
    <row r="133" spans="12:13" ht="14.25">
      <c r="L133" s="25"/>
      <c r="M133" s="18"/>
    </row>
    <row r="134" spans="12:13" ht="14.25">
      <c r="L134" s="25"/>
      <c r="M134" s="18"/>
    </row>
    <row r="135" spans="12:13" ht="14.25">
      <c r="L135" s="25"/>
      <c r="M135" s="18"/>
    </row>
    <row r="136" spans="12:13" ht="14.25">
      <c r="L136" s="25"/>
      <c r="M136" s="18"/>
    </row>
    <row r="137" spans="12:13" ht="14.25">
      <c r="L137" s="25"/>
      <c r="M137" s="18"/>
    </row>
    <row r="138" spans="12:13" ht="14.25">
      <c r="L138" s="25"/>
      <c r="M138" s="18"/>
    </row>
    <row r="139" spans="12:13" ht="14.25">
      <c r="L139" s="25"/>
      <c r="M139" s="18"/>
    </row>
    <row r="140" spans="12:13" ht="14.25">
      <c r="L140" s="25"/>
      <c r="M140" s="18"/>
    </row>
    <row r="141" spans="12:13" ht="14.25">
      <c r="L141" s="25"/>
      <c r="M141" s="18"/>
    </row>
    <row r="142" spans="12:13" ht="14.25">
      <c r="L142" s="25"/>
      <c r="M142" s="18"/>
    </row>
    <row r="143" spans="12:13" ht="14.25">
      <c r="L143" s="25"/>
      <c r="M143" s="18"/>
    </row>
    <row r="144" spans="12:13" ht="14.25">
      <c r="L144" s="25"/>
      <c r="M144" s="18"/>
    </row>
    <row r="145" spans="12:13" ht="14.25">
      <c r="L145" s="25"/>
      <c r="M145" s="18"/>
    </row>
  </sheetData>
  <sheetProtection/>
  <mergeCells count="7">
    <mergeCell ref="L4:M4"/>
    <mergeCell ref="A4:A5"/>
    <mergeCell ref="J4:K4"/>
    <mergeCell ref="B4:C4"/>
    <mergeCell ref="D4:E4"/>
    <mergeCell ref="F4:G4"/>
    <mergeCell ref="H4:I4"/>
  </mergeCells>
  <printOptions/>
  <pageMargins left="0.9" right="0.2" top="0.46" bottom="0.29" header="0.42" footer="0.16"/>
  <pageSetup horizontalDpi="300" verticalDpi="3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1" sqref="A1:IV1"/>
    </sheetView>
  </sheetViews>
  <sheetFormatPr defaultColWidth="8.88671875" defaultRowHeight="13.5"/>
  <cols>
    <col min="1" max="1" width="14.5546875" style="12" customWidth="1"/>
    <col min="2" max="2" width="13.6640625" style="12" customWidth="1"/>
    <col min="3" max="3" width="4.88671875" style="12" customWidth="1"/>
    <col min="4" max="4" width="13.5546875" style="12" customWidth="1"/>
    <col min="5" max="5" width="4.88671875" style="12" customWidth="1"/>
    <col min="6" max="6" width="14.5546875" style="12" customWidth="1"/>
    <col min="7" max="7" width="4.88671875" style="12" customWidth="1"/>
    <col min="8" max="8" width="12.99609375" style="12" customWidth="1"/>
    <col min="9" max="9" width="12.77734375" style="12" customWidth="1"/>
    <col min="10" max="10" width="12.88671875" style="12" customWidth="1"/>
    <col min="11" max="16384" width="8.88671875" style="12" customWidth="1"/>
  </cols>
  <sheetData>
    <row r="1" ht="13.5" customHeight="1"/>
    <row r="2" s="27" customFormat="1" ht="19.5" customHeight="1">
      <c r="B2" s="19" t="s">
        <v>554</v>
      </c>
    </row>
    <row r="3" s="27" customFormat="1" ht="10.5" customHeight="1">
      <c r="B3" s="19"/>
    </row>
    <row r="4" s="27" customFormat="1" ht="15.75" customHeight="1">
      <c r="A4" s="14" t="s">
        <v>669</v>
      </c>
    </row>
    <row r="5" spans="1:10" s="14" customFormat="1" ht="30.75" customHeight="1">
      <c r="A5" s="642" t="s">
        <v>668</v>
      </c>
      <c r="B5" s="644" t="s">
        <v>667</v>
      </c>
      <c r="C5" s="642"/>
      <c r="D5" s="638" t="s">
        <v>666</v>
      </c>
      <c r="E5" s="642"/>
      <c r="F5" s="638" t="s">
        <v>665</v>
      </c>
      <c r="G5" s="638"/>
      <c r="H5" s="638"/>
      <c r="I5" s="636" t="s">
        <v>664</v>
      </c>
      <c r="J5" s="638" t="s">
        <v>663</v>
      </c>
    </row>
    <row r="6" spans="1:10" s="14" customFormat="1" ht="18.75" customHeight="1">
      <c r="A6" s="643"/>
      <c r="B6" s="645"/>
      <c r="C6" s="643"/>
      <c r="D6" s="639"/>
      <c r="E6" s="643"/>
      <c r="F6" s="523"/>
      <c r="G6" s="523"/>
      <c r="H6" s="522" t="s">
        <v>662</v>
      </c>
      <c r="I6" s="637"/>
      <c r="J6" s="639"/>
    </row>
    <row r="7" spans="1:10" s="14" customFormat="1" ht="21" customHeight="1">
      <c r="A7" s="521" t="s">
        <v>319</v>
      </c>
      <c r="B7" s="520">
        <v>10802</v>
      </c>
      <c r="C7" s="519">
        <v>3</v>
      </c>
      <c r="D7" s="520">
        <v>1406</v>
      </c>
      <c r="E7" s="519">
        <v>3</v>
      </c>
      <c r="F7" s="517">
        <v>3446</v>
      </c>
      <c r="G7" s="519"/>
      <c r="H7" s="518">
        <v>1577</v>
      </c>
      <c r="I7" s="517">
        <v>4423</v>
      </c>
      <c r="J7" s="517">
        <v>1527</v>
      </c>
    </row>
    <row r="8" spans="1:10" s="14" customFormat="1" ht="21" customHeight="1">
      <c r="A8" s="521" t="s">
        <v>327</v>
      </c>
      <c r="B8" s="520">
        <v>10999</v>
      </c>
      <c r="C8" s="519">
        <v>3</v>
      </c>
      <c r="D8" s="520">
        <v>1415</v>
      </c>
      <c r="E8" s="519">
        <v>3</v>
      </c>
      <c r="F8" s="517">
        <v>3627</v>
      </c>
      <c r="G8" s="519"/>
      <c r="H8" s="518">
        <v>1753</v>
      </c>
      <c r="I8" s="517">
        <v>4427</v>
      </c>
      <c r="J8" s="517">
        <v>1530</v>
      </c>
    </row>
    <row r="9" spans="1:10" s="14" customFormat="1" ht="21" customHeight="1">
      <c r="A9" s="509" t="s">
        <v>330</v>
      </c>
      <c r="B9" s="510">
        <v>11146</v>
      </c>
      <c r="C9" s="516">
        <v>3</v>
      </c>
      <c r="D9" s="510">
        <v>1447</v>
      </c>
      <c r="E9" s="516">
        <v>3</v>
      </c>
      <c r="F9" s="510">
        <v>3688</v>
      </c>
      <c r="G9" s="508"/>
      <c r="H9" s="515">
        <v>1833</v>
      </c>
      <c r="I9" s="510">
        <v>4520</v>
      </c>
      <c r="J9" s="510">
        <v>1491</v>
      </c>
    </row>
    <row r="10" spans="1:10" s="14" customFormat="1" ht="21" customHeight="1">
      <c r="A10" s="509" t="s">
        <v>354</v>
      </c>
      <c r="B10" s="510">
        <v>11332</v>
      </c>
      <c r="C10" s="516">
        <v>3</v>
      </c>
      <c r="D10" s="510">
        <v>1452</v>
      </c>
      <c r="E10" s="516">
        <v>3</v>
      </c>
      <c r="F10" s="510">
        <v>3683</v>
      </c>
      <c r="G10" s="508"/>
      <c r="H10" s="515">
        <v>1833</v>
      </c>
      <c r="I10" s="510">
        <v>4644</v>
      </c>
      <c r="J10" s="510">
        <v>1553</v>
      </c>
    </row>
    <row r="11" spans="1:10" s="14" customFormat="1" ht="21" customHeight="1">
      <c r="A11" s="509" t="s">
        <v>577</v>
      </c>
      <c r="B11" s="510">
        <v>11508</v>
      </c>
      <c r="C11" s="516">
        <v>3</v>
      </c>
      <c r="D11" s="510">
        <v>1525</v>
      </c>
      <c r="E11" s="516">
        <v>3</v>
      </c>
      <c r="F11" s="510">
        <v>3670</v>
      </c>
      <c r="G11" s="508"/>
      <c r="H11" s="515">
        <v>1831</v>
      </c>
      <c r="I11" s="510">
        <v>4701</v>
      </c>
      <c r="J11" s="510">
        <v>1612</v>
      </c>
    </row>
    <row r="12" spans="1:10" s="14" customFormat="1" ht="21" customHeight="1">
      <c r="A12" s="509" t="s">
        <v>661</v>
      </c>
      <c r="B12" s="510">
        <f>SUM(B14:B24)</f>
        <v>11649</v>
      </c>
      <c r="C12" s="508">
        <f>SUM(C14:C24)</f>
        <v>3</v>
      </c>
      <c r="D12" s="510">
        <f>SUM(D14:D24)</f>
        <v>1559</v>
      </c>
      <c r="E12" s="508">
        <f>SUM(E14:E24)</f>
        <v>3</v>
      </c>
      <c r="F12" s="510">
        <f>SUM(F14:F24)</f>
        <v>3647</v>
      </c>
      <c r="G12" s="508"/>
      <c r="H12" s="515">
        <f>SUM(H14:H24)</f>
        <v>1831</v>
      </c>
      <c r="I12" s="511">
        <f>SUM(I14:I24)</f>
        <v>4818</v>
      </c>
      <c r="J12" s="511">
        <f>SUM(J14:J24)</f>
        <v>1625</v>
      </c>
    </row>
    <row r="13" spans="1:10" ht="7.5" customHeight="1">
      <c r="A13" s="514"/>
      <c r="B13" s="28"/>
      <c r="C13" s="513"/>
      <c r="D13" s="512"/>
      <c r="E13" s="512"/>
      <c r="F13" s="512"/>
      <c r="G13" s="512"/>
      <c r="H13" s="512"/>
      <c r="I13" s="512"/>
      <c r="J13" s="512"/>
    </row>
    <row r="14" spans="1:10" s="14" customFormat="1" ht="21" customHeight="1">
      <c r="A14" s="509" t="s">
        <v>660</v>
      </c>
      <c r="B14" s="29">
        <f aca="true" t="shared" si="0" ref="B14:B24">SUM(D14+F14+I14+J14)</f>
        <v>9</v>
      </c>
      <c r="C14" s="508"/>
      <c r="D14" s="510">
        <f>'[1]본청'!D11</f>
        <v>1</v>
      </c>
      <c r="E14" s="508"/>
      <c r="F14" s="28">
        <v>0</v>
      </c>
      <c r="G14" s="499"/>
      <c r="H14" s="506">
        <v>0</v>
      </c>
      <c r="I14" s="511">
        <f>'[1]구군'!C11</f>
        <v>8</v>
      </c>
      <c r="J14" s="28">
        <v>0</v>
      </c>
    </row>
    <row r="15" spans="1:10" s="14" customFormat="1" ht="21" customHeight="1">
      <c r="A15" s="509" t="s">
        <v>659</v>
      </c>
      <c r="B15" s="29">
        <f t="shared" si="0"/>
        <v>33</v>
      </c>
      <c r="C15" s="508"/>
      <c r="D15" s="510">
        <f>'[1]본청'!E11</f>
        <v>9</v>
      </c>
      <c r="E15" s="508"/>
      <c r="F15" s="28">
        <f>'[1]의회'!C10</f>
        <v>8</v>
      </c>
      <c r="G15" s="510"/>
      <c r="H15" s="506">
        <v>0</v>
      </c>
      <c r="I15" s="507">
        <f>'[1]구군'!D11-'[1]동읍면공무원'!I11</f>
        <v>16</v>
      </c>
      <c r="J15" s="28">
        <f>'[1]동읍면공무원'!I11</f>
        <v>0</v>
      </c>
    </row>
    <row r="16" spans="1:10" s="14" customFormat="1" ht="21" customHeight="1">
      <c r="A16" s="509" t="s">
        <v>658</v>
      </c>
      <c r="B16" s="29">
        <f t="shared" si="0"/>
        <v>1986</v>
      </c>
      <c r="C16" s="508">
        <f>SUM(E16+G16)</f>
        <v>1</v>
      </c>
      <c r="D16" s="28">
        <f>'[1]본청'!F83</f>
        <v>155</v>
      </c>
      <c r="E16" s="500">
        <f>'[1]본청'!G84</f>
        <v>1</v>
      </c>
      <c r="F16" s="28">
        <f>'[1]의회'!D10</f>
        <v>1831</v>
      </c>
      <c r="G16" s="500"/>
      <c r="H16" s="506">
        <f>'[1]소방공무원'!C11</f>
        <v>1831</v>
      </c>
      <c r="I16" s="507">
        <f>'[1]소방공무원'!L12</f>
        <v>0</v>
      </c>
      <c r="J16" s="28">
        <v>0</v>
      </c>
    </row>
    <row r="17" spans="1:10" s="14" customFormat="1" ht="21" customHeight="1">
      <c r="A17" s="509" t="s">
        <v>657</v>
      </c>
      <c r="B17" s="29">
        <f t="shared" si="0"/>
        <v>2</v>
      </c>
      <c r="C17" s="508">
        <f>SUM(E17+G17)</f>
        <v>2</v>
      </c>
      <c r="D17" s="28">
        <f>'[1]본청'!H11</f>
        <v>2</v>
      </c>
      <c r="E17" s="500">
        <f>'[1]본청'!I11</f>
        <v>2</v>
      </c>
      <c r="F17" s="28">
        <v>0</v>
      </c>
      <c r="G17" s="500"/>
      <c r="H17" s="506">
        <v>0</v>
      </c>
      <c r="I17" s="507">
        <v>0</v>
      </c>
      <c r="J17" s="28">
        <v>0</v>
      </c>
    </row>
    <row r="18" spans="1:10" s="14" customFormat="1" ht="21" customHeight="1">
      <c r="A18" s="509" t="s">
        <v>656</v>
      </c>
      <c r="B18" s="29">
        <f t="shared" si="0"/>
        <v>9425</v>
      </c>
      <c r="C18" s="508"/>
      <c r="D18" s="510">
        <f>'[1]본청'!J11</f>
        <v>1388</v>
      </c>
      <c r="E18" s="500"/>
      <c r="F18" s="28">
        <f>'[1]의회'!F10</f>
        <v>1647</v>
      </c>
      <c r="G18" s="508"/>
      <c r="H18" s="506">
        <v>0</v>
      </c>
      <c r="I18" s="28">
        <f>'[1]구군'!E11-'[1]동읍면공무원'!C11</f>
        <v>4765</v>
      </c>
      <c r="J18" s="28">
        <f>'[1]동읍면공무원'!C11</f>
        <v>1625</v>
      </c>
    </row>
    <row r="19" spans="1:10" s="14" customFormat="1" ht="21" customHeight="1">
      <c r="A19" s="509" t="s">
        <v>655</v>
      </c>
      <c r="B19" s="29">
        <f t="shared" si="0"/>
        <v>2</v>
      </c>
      <c r="C19" s="508"/>
      <c r="D19" s="28">
        <v>0</v>
      </c>
      <c r="E19" s="500"/>
      <c r="F19" s="28">
        <v>0</v>
      </c>
      <c r="G19" s="508"/>
      <c r="H19" s="28">
        <v>0</v>
      </c>
      <c r="I19" s="28">
        <f>'[1]구군'!O11</f>
        <v>2</v>
      </c>
      <c r="J19" s="28">
        <v>0</v>
      </c>
    </row>
    <row r="20" spans="1:10" s="14" customFormat="1" ht="21" customHeight="1">
      <c r="A20" s="509" t="s">
        <v>654</v>
      </c>
      <c r="B20" s="29">
        <f t="shared" si="0"/>
        <v>18</v>
      </c>
      <c r="C20" s="508"/>
      <c r="D20" s="507">
        <f>'[1]본청'!Y11</f>
        <v>0</v>
      </c>
      <c r="E20" s="500"/>
      <c r="F20" s="28">
        <f>'[1]의회'!T10</f>
        <v>18</v>
      </c>
      <c r="G20" s="500"/>
      <c r="H20" s="506">
        <v>0</v>
      </c>
      <c r="I20" s="28">
        <f>'[1]구군'!P11</f>
        <v>0</v>
      </c>
      <c r="J20" s="28">
        <v>0</v>
      </c>
    </row>
    <row r="21" spans="1:10" s="14" customFormat="1" ht="21" customHeight="1">
      <c r="A21" s="509" t="s">
        <v>653</v>
      </c>
      <c r="B21" s="29">
        <f t="shared" si="0"/>
        <v>124</v>
      </c>
      <c r="C21" s="508"/>
      <c r="D21" s="510">
        <f>'[1]본청'!Z11</f>
        <v>4</v>
      </c>
      <c r="E21" s="500"/>
      <c r="F21" s="28">
        <f>'[1]의회'!U10</f>
        <v>117</v>
      </c>
      <c r="G21" s="500"/>
      <c r="H21" s="506">
        <v>0</v>
      </c>
      <c r="I21" s="28">
        <f>'[1]구군'!Q11</f>
        <v>3</v>
      </c>
      <c r="J21" s="28">
        <v>0</v>
      </c>
    </row>
    <row r="22" spans="1:10" s="14" customFormat="1" ht="21" customHeight="1">
      <c r="A22" s="509" t="s">
        <v>652</v>
      </c>
      <c r="B22" s="29">
        <f t="shared" si="0"/>
        <v>5</v>
      </c>
      <c r="C22" s="508"/>
      <c r="D22" s="507">
        <f>'[1]본청'!AA11</f>
        <v>0</v>
      </c>
      <c r="E22" s="500"/>
      <c r="F22" s="28">
        <f>'[1]의회'!V10</f>
        <v>3</v>
      </c>
      <c r="G22" s="500"/>
      <c r="H22" s="506">
        <v>0</v>
      </c>
      <c r="I22" s="28">
        <f>'[1]구군'!R11</f>
        <v>2</v>
      </c>
      <c r="J22" s="28">
        <v>0</v>
      </c>
    </row>
    <row r="23" spans="1:10" s="14" customFormat="1" ht="21" customHeight="1">
      <c r="A23" s="509" t="s">
        <v>651</v>
      </c>
      <c r="B23" s="29">
        <f t="shared" si="0"/>
        <v>45</v>
      </c>
      <c r="C23" s="508"/>
      <c r="D23" s="507">
        <f>'[1]본청'!AB11</f>
        <v>0</v>
      </c>
      <c r="E23" s="500"/>
      <c r="F23" s="28">
        <f>'[1]의회'!W10</f>
        <v>23</v>
      </c>
      <c r="G23" s="500"/>
      <c r="H23" s="506">
        <v>0</v>
      </c>
      <c r="I23" s="28">
        <f>'[1]구군'!S11</f>
        <v>22</v>
      </c>
      <c r="J23" s="28">
        <v>0</v>
      </c>
    </row>
    <row r="24" spans="1:10" s="14" customFormat="1" ht="21" customHeight="1">
      <c r="A24" s="505" t="s">
        <v>650</v>
      </c>
      <c r="B24" s="163">
        <f t="shared" si="0"/>
        <v>0</v>
      </c>
      <c r="C24" s="504"/>
      <c r="D24" s="503">
        <f>'[1]본청'!AC11</f>
        <v>0</v>
      </c>
      <c r="E24" s="502"/>
      <c r="F24" s="30">
        <f>'[1]의회'!X10</f>
        <v>0</v>
      </c>
      <c r="G24" s="502"/>
      <c r="H24" s="501">
        <f>'[1]소방공무원'!O11</f>
        <v>0</v>
      </c>
      <c r="I24" s="30">
        <f>'[1]구군'!T11-'[1]동읍면공무원'!J11</f>
        <v>0</v>
      </c>
      <c r="J24" s="30">
        <f>'[1]동읍면공무원'!J11</f>
        <v>0</v>
      </c>
    </row>
    <row r="25" spans="1:10" s="14" customFormat="1" ht="15" customHeight="1">
      <c r="A25" s="640" t="s">
        <v>649</v>
      </c>
      <c r="B25" s="640"/>
      <c r="C25" s="500"/>
      <c r="D25" s="28"/>
      <c r="E25" s="499"/>
      <c r="F25" s="28"/>
      <c r="G25" s="499"/>
      <c r="H25" s="499"/>
      <c r="I25" s="28"/>
      <c r="J25" s="28"/>
    </row>
    <row r="26" ht="15" customHeight="1">
      <c r="A26" s="12" t="s">
        <v>648</v>
      </c>
    </row>
    <row r="27" spans="1:4" ht="21.75" customHeight="1">
      <c r="A27" s="641" t="s">
        <v>647</v>
      </c>
      <c r="B27" s="641"/>
      <c r="C27" s="641"/>
      <c r="D27" s="641"/>
    </row>
  </sheetData>
  <sheetProtection/>
  <mergeCells count="8">
    <mergeCell ref="I5:I6"/>
    <mergeCell ref="J5:J6"/>
    <mergeCell ref="A25:B25"/>
    <mergeCell ref="A27:D27"/>
    <mergeCell ref="A5:A6"/>
    <mergeCell ref="B5:C6"/>
    <mergeCell ref="D5:E6"/>
    <mergeCell ref="F5:H5"/>
  </mergeCells>
  <printOptions/>
  <pageMargins left="0.37" right="0.18" top="0.67" bottom="0.36" header="0.5" footer="0.29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81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:E5"/>
    </sheetView>
  </sheetViews>
  <sheetFormatPr defaultColWidth="8.88671875" defaultRowHeight="13.5"/>
  <cols>
    <col min="1" max="1" width="19.6640625" style="116" customWidth="1"/>
    <col min="2" max="2" width="7.4453125" style="32" customWidth="1"/>
    <col min="3" max="3" width="4.21484375" style="115" customWidth="1"/>
    <col min="4" max="4" width="5.4453125" style="32" customWidth="1"/>
    <col min="5" max="5" width="5.5546875" style="32" customWidth="1"/>
    <col min="6" max="6" width="6.99609375" style="32" customWidth="1"/>
    <col min="7" max="7" width="3.77734375" style="115" customWidth="1"/>
    <col min="8" max="8" width="4.10546875" style="114" customWidth="1"/>
    <col min="9" max="9" width="3.88671875" style="115" customWidth="1"/>
    <col min="10" max="10" width="7.3359375" style="114" customWidth="1"/>
    <col min="11" max="11" width="4.3359375" style="114" customWidth="1"/>
    <col min="12" max="12" width="3.77734375" style="114" customWidth="1"/>
    <col min="13" max="13" width="4.5546875" style="114" customWidth="1"/>
    <col min="14" max="14" width="4.4453125" style="115" customWidth="1"/>
    <col min="15" max="16" width="4.5546875" style="114" customWidth="1"/>
    <col min="17" max="29" width="6.21484375" style="114" customWidth="1"/>
    <col min="30" max="32" width="8.99609375" style="32" bestFit="1" customWidth="1"/>
    <col min="33" max="16384" width="8.88671875" style="32" customWidth="1"/>
  </cols>
  <sheetData>
    <row r="1" spans="1:2" ht="17.25">
      <c r="A1" s="119"/>
      <c r="B1" s="31" t="s">
        <v>553</v>
      </c>
    </row>
    <row r="2" ht="11.25" customHeight="1"/>
    <row r="3" spans="1:29" s="529" customFormat="1" ht="15" customHeight="1">
      <c r="A3" s="534" t="s">
        <v>765</v>
      </c>
      <c r="C3" s="532"/>
      <c r="G3" s="532"/>
      <c r="H3" s="530"/>
      <c r="I3" s="532"/>
      <c r="J3" s="530"/>
      <c r="K3" s="530"/>
      <c r="L3" s="530"/>
      <c r="M3" s="530"/>
      <c r="N3" s="532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</row>
    <row r="4" spans="1:29" s="529" customFormat="1" ht="16.5" customHeight="1">
      <c r="A4" s="646" t="s">
        <v>764</v>
      </c>
      <c r="B4" s="647" t="s">
        <v>667</v>
      </c>
      <c r="C4" s="647"/>
      <c r="D4" s="647" t="s">
        <v>763</v>
      </c>
      <c r="E4" s="647" t="s">
        <v>762</v>
      </c>
      <c r="F4" s="647" t="s">
        <v>761</v>
      </c>
      <c r="G4" s="647"/>
      <c r="H4" s="648" t="s">
        <v>760</v>
      </c>
      <c r="I4" s="649"/>
      <c r="J4" s="653" t="s">
        <v>759</v>
      </c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5"/>
      <c r="X4" s="656" t="s">
        <v>758</v>
      </c>
      <c r="Y4" s="658" t="s">
        <v>757</v>
      </c>
      <c r="Z4" s="658" t="s">
        <v>756</v>
      </c>
      <c r="AA4" s="658" t="s">
        <v>755</v>
      </c>
      <c r="AB4" s="658" t="s">
        <v>754</v>
      </c>
      <c r="AC4" s="652" t="s">
        <v>753</v>
      </c>
    </row>
    <row r="5" spans="1:29" s="529" customFormat="1" ht="18.75" customHeight="1">
      <c r="A5" s="646"/>
      <c r="B5" s="647"/>
      <c r="C5" s="647"/>
      <c r="D5" s="647"/>
      <c r="E5" s="647"/>
      <c r="F5" s="647"/>
      <c r="G5" s="647"/>
      <c r="H5" s="650"/>
      <c r="I5" s="651"/>
      <c r="J5" s="566"/>
      <c r="K5" s="565" t="s">
        <v>752</v>
      </c>
      <c r="L5" s="565" t="s">
        <v>0</v>
      </c>
      <c r="M5" s="563" t="s">
        <v>1</v>
      </c>
      <c r="N5" s="565" t="s">
        <v>751</v>
      </c>
      <c r="O5" s="563" t="s">
        <v>2</v>
      </c>
      <c r="P5" s="563" t="s">
        <v>750</v>
      </c>
      <c r="Q5" s="563" t="s">
        <v>3</v>
      </c>
      <c r="R5" s="563" t="s">
        <v>4</v>
      </c>
      <c r="S5" s="563" t="s">
        <v>5</v>
      </c>
      <c r="T5" s="563" t="s">
        <v>6</v>
      </c>
      <c r="U5" s="564" t="s">
        <v>7</v>
      </c>
      <c r="V5" s="563" t="s">
        <v>749</v>
      </c>
      <c r="W5" s="563" t="s">
        <v>748</v>
      </c>
      <c r="X5" s="657"/>
      <c r="Y5" s="657"/>
      <c r="Z5" s="657"/>
      <c r="AA5" s="657"/>
      <c r="AB5" s="657"/>
      <c r="AC5" s="652"/>
    </row>
    <row r="6" spans="1:29" s="558" customFormat="1" ht="17.25" customHeight="1">
      <c r="A6" s="561" t="s">
        <v>319</v>
      </c>
      <c r="B6" s="559">
        <v>1406</v>
      </c>
      <c r="C6" s="543">
        <v>3</v>
      </c>
      <c r="D6" s="537">
        <v>1</v>
      </c>
      <c r="E6" s="537">
        <v>23</v>
      </c>
      <c r="F6" s="537">
        <v>130</v>
      </c>
      <c r="G6" s="543">
        <v>1</v>
      </c>
      <c r="H6" s="544">
        <v>2</v>
      </c>
      <c r="I6" s="543">
        <v>2</v>
      </c>
      <c r="J6" s="537">
        <v>1109</v>
      </c>
      <c r="K6" s="537">
        <v>1</v>
      </c>
      <c r="L6" s="537">
        <v>0</v>
      </c>
      <c r="M6" s="537">
        <v>10</v>
      </c>
      <c r="N6" s="544">
        <v>1</v>
      </c>
      <c r="O6" s="537">
        <v>47</v>
      </c>
      <c r="P6" s="537">
        <v>0</v>
      </c>
      <c r="Q6" s="537">
        <v>206</v>
      </c>
      <c r="R6" s="537">
        <v>422</v>
      </c>
      <c r="S6" s="537">
        <v>393</v>
      </c>
      <c r="T6" s="537">
        <v>29</v>
      </c>
      <c r="U6" s="537">
        <v>0</v>
      </c>
      <c r="V6" s="562" t="s">
        <v>24</v>
      </c>
      <c r="W6" s="562" t="s">
        <v>24</v>
      </c>
      <c r="X6" s="562">
        <v>0</v>
      </c>
      <c r="Y6" s="537">
        <v>0</v>
      </c>
      <c r="Z6" s="537">
        <v>4</v>
      </c>
      <c r="AA6" s="537">
        <v>0</v>
      </c>
      <c r="AB6" s="537">
        <v>0</v>
      </c>
      <c r="AC6" s="537">
        <v>137</v>
      </c>
    </row>
    <row r="7" spans="1:29" s="558" customFormat="1" ht="17.25" customHeight="1">
      <c r="A7" s="561" t="s">
        <v>325</v>
      </c>
      <c r="B7" s="559">
        <v>1415</v>
      </c>
      <c r="C7" s="543">
        <v>3</v>
      </c>
      <c r="D7" s="537">
        <v>1</v>
      </c>
      <c r="E7" s="537">
        <v>23</v>
      </c>
      <c r="F7" s="537">
        <v>129</v>
      </c>
      <c r="G7" s="543">
        <v>1</v>
      </c>
      <c r="H7" s="544">
        <v>2</v>
      </c>
      <c r="I7" s="543">
        <v>2</v>
      </c>
      <c r="J7" s="537">
        <v>1119</v>
      </c>
      <c r="K7" s="537">
        <v>1</v>
      </c>
      <c r="L7" s="537">
        <v>0</v>
      </c>
      <c r="M7" s="537">
        <v>10</v>
      </c>
      <c r="N7" s="544">
        <v>1</v>
      </c>
      <c r="O7" s="537">
        <v>49</v>
      </c>
      <c r="P7" s="537">
        <v>0</v>
      </c>
      <c r="Q7" s="537">
        <v>209</v>
      </c>
      <c r="R7" s="537">
        <v>428</v>
      </c>
      <c r="S7" s="537">
        <v>392</v>
      </c>
      <c r="T7" s="537">
        <v>29</v>
      </c>
      <c r="U7" s="537">
        <v>0</v>
      </c>
      <c r="V7" s="562" t="s">
        <v>24</v>
      </c>
      <c r="W7" s="562" t="s">
        <v>24</v>
      </c>
      <c r="X7" s="562">
        <v>0</v>
      </c>
      <c r="Y7" s="537">
        <v>0</v>
      </c>
      <c r="Z7" s="537">
        <v>4</v>
      </c>
      <c r="AA7" s="537">
        <v>0</v>
      </c>
      <c r="AB7" s="537">
        <v>0</v>
      </c>
      <c r="AC7" s="537">
        <v>137</v>
      </c>
    </row>
    <row r="8" spans="1:29" s="558" customFormat="1" ht="17.25" customHeight="1">
      <c r="A8" s="561" t="s">
        <v>329</v>
      </c>
      <c r="B8" s="559">
        <v>1447</v>
      </c>
      <c r="C8" s="543">
        <v>3</v>
      </c>
      <c r="D8" s="537">
        <v>1</v>
      </c>
      <c r="E8" s="537">
        <v>23</v>
      </c>
      <c r="F8" s="537">
        <v>127</v>
      </c>
      <c r="G8" s="543">
        <v>1</v>
      </c>
      <c r="H8" s="544">
        <v>2</v>
      </c>
      <c r="I8" s="543">
        <v>2</v>
      </c>
      <c r="J8" s="537">
        <v>1157</v>
      </c>
      <c r="K8" s="537">
        <v>0</v>
      </c>
      <c r="L8" s="537">
        <v>0</v>
      </c>
      <c r="M8" s="537">
        <v>8</v>
      </c>
      <c r="N8" s="544">
        <v>1</v>
      </c>
      <c r="O8" s="537">
        <v>51</v>
      </c>
      <c r="P8" s="537">
        <v>0</v>
      </c>
      <c r="Q8" s="537">
        <v>231</v>
      </c>
      <c r="R8" s="537">
        <v>451</v>
      </c>
      <c r="S8" s="537">
        <v>391</v>
      </c>
      <c r="T8" s="537">
        <v>23</v>
      </c>
      <c r="U8" s="537">
        <v>1</v>
      </c>
      <c r="V8" s="562" t="s">
        <v>24</v>
      </c>
      <c r="W8" s="562" t="s">
        <v>24</v>
      </c>
      <c r="X8" s="562">
        <v>0</v>
      </c>
      <c r="Y8" s="537">
        <v>0</v>
      </c>
      <c r="Z8" s="537">
        <v>4</v>
      </c>
      <c r="AA8" s="537">
        <v>0</v>
      </c>
      <c r="AB8" s="537">
        <v>0</v>
      </c>
      <c r="AC8" s="537">
        <v>133</v>
      </c>
    </row>
    <row r="9" spans="1:29" s="558" customFormat="1" ht="17.25" customHeight="1">
      <c r="A9" s="561" t="s">
        <v>346</v>
      </c>
      <c r="B9" s="559">
        <v>1452</v>
      </c>
      <c r="C9" s="543">
        <v>3</v>
      </c>
      <c r="D9" s="537">
        <v>1</v>
      </c>
      <c r="E9" s="537">
        <v>23</v>
      </c>
      <c r="F9" s="537">
        <v>127</v>
      </c>
      <c r="G9" s="543">
        <v>1</v>
      </c>
      <c r="H9" s="544">
        <v>2</v>
      </c>
      <c r="I9" s="543">
        <v>2</v>
      </c>
      <c r="J9" s="537">
        <v>1196</v>
      </c>
      <c r="K9" s="537">
        <v>0</v>
      </c>
      <c r="L9" s="537">
        <v>0</v>
      </c>
      <c r="M9" s="537">
        <v>8</v>
      </c>
      <c r="N9" s="544">
        <v>2</v>
      </c>
      <c r="O9" s="537">
        <v>51</v>
      </c>
      <c r="P9" s="537">
        <v>0</v>
      </c>
      <c r="Q9" s="537">
        <v>251</v>
      </c>
      <c r="R9" s="537">
        <v>459</v>
      </c>
      <c r="S9" s="537">
        <v>378</v>
      </c>
      <c r="T9" s="537">
        <v>46</v>
      </c>
      <c r="U9" s="537">
        <v>1</v>
      </c>
      <c r="V9" s="562" t="s">
        <v>24</v>
      </c>
      <c r="W9" s="562" t="s">
        <v>24</v>
      </c>
      <c r="X9" s="562">
        <v>0</v>
      </c>
      <c r="Y9" s="537">
        <v>0</v>
      </c>
      <c r="Z9" s="537">
        <v>4</v>
      </c>
      <c r="AA9" s="537">
        <v>0</v>
      </c>
      <c r="AB9" s="537">
        <v>0</v>
      </c>
      <c r="AC9" s="537">
        <v>99</v>
      </c>
    </row>
    <row r="10" spans="1:29" s="558" customFormat="1" ht="17.25" customHeight="1">
      <c r="A10" s="561" t="s">
        <v>558</v>
      </c>
      <c r="B10" s="559">
        <v>1525</v>
      </c>
      <c r="C10" s="543">
        <v>3</v>
      </c>
      <c r="D10" s="537">
        <v>1</v>
      </c>
      <c r="E10" s="537">
        <v>4</v>
      </c>
      <c r="F10" s="537">
        <v>155</v>
      </c>
      <c r="G10" s="543">
        <v>1</v>
      </c>
      <c r="H10" s="544">
        <v>2</v>
      </c>
      <c r="I10" s="543">
        <v>2</v>
      </c>
      <c r="J10" s="537">
        <v>1359</v>
      </c>
      <c r="K10" s="537">
        <v>0</v>
      </c>
      <c r="L10" s="537">
        <v>0</v>
      </c>
      <c r="M10" s="537">
        <v>10</v>
      </c>
      <c r="N10" s="544">
        <v>3</v>
      </c>
      <c r="O10" s="537">
        <v>54</v>
      </c>
      <c r="P10" s="537">
        <v>0</v>
      </c>
      <c r="Q10" s="537">
        <v>297</v>
      </c>
      <c r="R10" s="537">
        <v>503</v>
      </c>
      <c r="S10" s="537">
        <v>412</v>
      </c>
      <c r="T10" s="537">
        <v>73</v>
      </c>
      <c r="U10" s="537">
        <v>2</v>
      </c>
      <c r="V10" s="562">
        <v>2</v>
      </c>
      <c r="W10" s="562">
        <v>3</v>
      </c>
      <c r="X10" s="562">
        <v>0</v>
      </c>
      <c r="Y10" s="537">
        <v>0</v>
      </c>
      <c r="Z10" s="537">
        <v>4</v>
      </c>
      <c r="AA10" s="537">
        <v>0</v>
      </c>
      <c r="AB10" s="537">
        <v>0</v>
      </c>
      <c r="AC10" s="537">
        <v>0</v>
      </c>
    </row>
    <row r="11" spans="1:78" s="558" customFormat="1" ht="17.25" customHeight="1">
      <c r="A11" s="561" t="s">
        <v>661</v>
      </c>
      <c r="B11" s="537">
        <f aca="true" t="shared" si="0" ref="B11:AC11">SUM(B13+B14+B15+B16+B17+B18+B20+B27+B37+B41+B51+B57+B63+B68+B74+B80+B83+B19+B46)</f>
        <v>1559</v>
      </c>
      <c r="C11" s="543">
        <f t="shared" si="0"/>
        <v>3</v>
      </c>
      <c r="D11" s="537">
        <f t="shared" si="0"/>
        <v>1</v>
      </c>
      <c r="E11" s="537">
        <f t="shared" si="0"/>
        <v>9</v>
      </c>
      <c r="F11" s="537">
        <f t="shared" si="0"/>
        <v>155</v>
      </c>
      <c r="G11" s="543">
        <f t="shared" si="0"/>
        <v>1</v>
      </c>
      <c r="H11" s="537">
        <f t="shared" si="0"/>
        <v>2</v>
      </c>
      <c r="I11" s="543">
        <f t="shared" si="0"/>
        <v>2</v>
      </c>
      <c r="J11" s="537">
        <f t="shared" si="0"/>
        <v>1388</v>
      </c>
      <c r="K11" s="537">
        <f t="shared" si="0"/>
        <v>0</v>
      </c>
      <c r="L11" s="537">
        <f t="shared" si="0"/>
        <v>0</v>
      </c>
      <c r="M11" s="537">
        <f t="shared" si="0"/>
        <v>10</v>
      </c>
      <c r="N11" s="537">
        <f t="shared" si="0"/>
        <v>3</v>
      </c>
      <c r="O11" s="537">
        <f t="shared" si="0"/>
        <v>58</v>
      </c>
      <c r="P11" s="537">
        <f t="shared" si="0"/>
        <v>1</v>
      </c>
      <c r="Q11" s="537">
        <f t="shared" si="0"/>
        <v>310</v>
      </c>
      <c r="R11" s="537">
        <f t="shared" si="0"/>
        <v>516</v>
      </c>
      <c r="S11" s="537">
        <f t="shared" si="0"/>
        <v>419</v>
      </c>
      <c r="T11" s="537">
        <f t="shared" si="0"/>
        <v>64</v>
      </c>
      <c r="U11" s="537">
        <f t="shared" si="0"/>
        <v>2</v>
      </c>
      <c r="V11" s="537">
        <f t="shared" si="0"/>
        <v>2</v>
      </c>
      <c r="W11" s="537">
        <f t="shared" si="0"/>
        <v>3</v>
      </c>
      <c r="X11" s="537">
        <f t="shared" si="0"/>
        <v>0</v>
      </c>
      <c r="Y11" s="537">
        <f t="shared" si="0"/>
        <v>0</v>
      </c>
      <c r="Z11" s="537">
        <f t="shared" si="0"/>
        <v>4</v>
      </c>
      <c r="AA11" s="537">
        <f t="shared" si="0"/>
        <v>0</v>
      </c>
      <c r="AB11" s="537">
        <f t="shared" si="0"/>
        <v>0</v>
      </c>
      <c r="AC11" s="537">
        <f t="shared" si="0"/>
        <v>0</v>
      </c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7"/>
      <c r="BF11" s="537"/>
      <c r="BG11" s="537"/>
      <c r="BH11" s="537"/>
      <c r="BI11" s="537"/>
      <c r="BJ11" s="537"/>
      <c r="BK11" s="537"/>
      <c r="BL11" s="537"/>
      <c r="BM11" s="537"/>
      <c r="BN11" s="537"/>
      <c r="BO11" s="537"/>
      <c r="BP11" s="537"/>
      <c r="BQ11" s="537"/>
      <c r="BR11" s="537"/>
      <c r="BS11" s="537"/>
      <c r="BT11" s="537"/>
      <c r="BU11" s="537"/>
      <c r="BV11" s="537"/>
      <c r="BW11" s="537"/>
      <c r="BX11" s="537"/>
      <c r="BY11" s="537"/>
      <c r="BZ11" s="537"/>
    </row>
    <row r="12" spans="1:78" s="558" customFormat="1" ht="8.25" customHeight="1">
      <c r="A12" s="560"/>
      <c r="B12" s="559"/>
      <c r="C12" s="543"/>
      <c r="D12" s="537"/>
      <c r="E12" s="537"/>
      <c r="F12" s="537"/>
      <c r="G12" s="543"/>
      <c r="H12" s="544"/>
      <c r="I12" s="543"/>
      <c r="J12" s="537"/>
      <c r="K12" s="537"/>
      <c r="L12" s="537"/>
      <c r="M12" s="537"/>
      <c r="N12" s="544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7"/>
      <c r="BL12" s="537"/>
      <c r="BM12" s="537"/>
      <c r="BN12" s="537"/>
      <c r="BO12" s="537"/>
      <c r="BP12" s="537"/>
      <c r="BQ12" s="537"/>
      <c r="BR12" s="537"/>
      <c r="BS12" s="537"/>
      <c r="BT12" s="537"/>
      <c r="BU12" s="537"/>
      <c r="BV12" s="537"/>
      <c r="BW12" s="537"/>
      <c r="BX12" s="537"/>
      <c r="BY12" s="537"/>
      <c r="BZ12" s="537"/>
    </row>
    <row r="13" spans="1:78" s="556" customFormat="1" ht="18" customHeight="1">
      <c r="A13" s="557" t="s">
        <v>747</v>
      </c>
      <c r="B13" s="545">
        <f aca="true" t="shared" si="1" ref="B13:B44">SUM(D13+E13+F13+J13+Y13+Z13+AA13+AB13+AC13+H13+X13)</f>
        <v>44</v>
      </c>
      <c r="C13" s="549">
        <f>SUM(G13+I13)</f>
        <v>0</v>
      </c>
      <c r="D13" s="548">
        <v>0</v>
      </c>
      <c r="E13" s="548">
        <v>0</v>
      </c>
      <c r="F13" s="548">
        <v>0</v>
      </c>
      <c r="G13" s="549"/>
      <c r="H13" s="555">
        <v>0</v>
      </c>
      <c r="I13" s="549"/>
      <c r="J13" s="548">
        <f aca="true" t="shared" si="2" ref="J13:J19">SUM(K13:W13)</f>
        <v>44</v>
      </c>
      <c r="K13" s="548">
        <v>0</v>
      </c>
      <c r="L13" s="548">
        <v>0</v>
      </c>
      <c r="M13" s="548">
        <v>0</v>
      </c>
      <c r="N13" s="555">
        <v>1</v>
      </c>
      <c r="O13" s="548">
        <v>0</v>
      </c>
      <c r="P13" s="548">
        <v>0</v>
      </c>
      <c r="Q13" s="548">
        <v>8</v>
      </c>
      <c r="R13" s="548">
        <v>22</v>
      </c>
      <c r="S13" s="548">
        <v>12</v>
      </c>
      <c r="T13" s="548">
        <v>1</v>
      </c>
      <c r="U13" s="548">
        <v>0</v>
      </c>
      <c r="V13" s="548">
        <v>0</v>
      </c>
      <c r="W13" s="548">
        <v>0</v>
      </c>
      <c r="X13" s="548">
        <v>0</v>
      </c>
      <c r="Y13" s="548">
        <v>0</v>
      </c>
      <c r="Z13" s="548">
        <v>0</v>
      </c>
      <c r="AA13" s="548">
        <v>0</v>
      </c>
      <c r="AB13" s="548">
        <v>0</v>
      </c>
      <c r="AC13" s="548">
        <v>0</v>
      </c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C13" s="548"/>
      <c r="BD13" s="548"/>
      <c r="BE13" s="548"/>
      <c r="BF13" s="548"/>
      <c r="BG13" s="548"/>
      <c r="BH13" s="548"/>
      <c r="BI13" s="548"/>
      <c r="BJ13" s="548"/>
      <c r="BK13" s="548"/>
      <c r="BL13" s="548"/>
      <c r="BM13" s="548"/>
      <c r="BN13" s="548"/>
      <c r="BO13" s="548"/>
      <c r="BP13" s="548"/>
      <c r="BQ13" s="548"/>
      <c r="BR13" s="548"/>
      <c r="BS13" s="548"/>
      <c r="BT13" s="548"/>
      <c r="BU13" s="548"/>
      <c r="BV13" s="548"/>
      <c r="BW13" s="548"/>
      <c r="BX13" s="548"/>
      <c r="BY13" s="548"/>
      <c r="BZ13" s="548"/>
    </row>
    <row r="14" spans="1:78" s="556" customFormat="1" ht="18" customHeight="1">
      <c r="A14" s="557" t="s">
        <v>746</v>
      </c>
      <c r="B14" s="545">
        <f t="shared" si="1"/>
        <v>22</v>
      </c>
      <c r="C14" s="549"/>
      <c r="D14" s="548">
        <v>0</v>
      </c>
      <c r="E14" s="548">
        <v>0</v>
      </c>
      <c r="F14" s="548">
        <v>0</v>
      </c>
      <c r="G14" s="549"/>
      <c r="H14" s="555">
        <v>0</v>
      </c>
      <c r="I14" s="549"/>
      <c r="J14" s="548">
        <f t="shared" si="2"/>
        <v>22</v>
      </c>
      <c r="K14" s="548">
        <v>0</v>
      </c>
      <c r="L14" s="548">
        <v>0</v>
      </c>
      <c r="M14" s="548">
        <v>0</v>
      </c>
      <c r="N14" s="555">
        <v>0</v>
      </c>
      <c r="O14" s="548">
        <v>1</v>
      </c>
      <c r="P14" s="548">
        <v>0</v>
      </c>
      <c r="Q14" s="548">
        <v>6</v>
      </c>
      <c r="R14" s="548">
        <v>7</v>
      </c>
      <c r="S14" s="548">
        <v>8</v>
      </c>
      <c r="T14" s="548">
        <v>0</v>
      </c>
      <c r="U14" s="548">
        <v>0</v>
      </c>
      <c r="V14" s="548">
        <v>0</v>
      </c>
      <c r="W14" s="548">
        <v>0</v>
      </c>
      <c r="X14" s="548">
        <v>0</v>
      </c>
      <c r="Y14" s="548">
        <v>0</v>
      </c>
      <c r="Z14" s="548">
        <v>0</v>
      </c>
      <c r="AA14" s="548">
        <v>0</v>
      </c>
      <c r="AB14" s="548">
        <v>0</v>
      </c>
      <c r="AC14" s="548">
        <v>0</v>
      </c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BM14" s="548"/>
      <c r="BN14" s="548"/>
      <c r="BO14" s="548"/>
      <c r="BP14" s="548"/>
      <c r="BQ14" s="548"/>
      <c r="BR14" s="548"/>
      <c r="BS14" s="548"/>
      <c r="BT14" s="548"/>
      <c r="BU14" s="548"/>
      <c r="BV14" s="548"/>
      <c r="BW14" s="548"/>
      <c r="BX14" s="548"/>
      <c r="BY14" s="548"/>
      <c r="BZ14" s="548"/>
    </row>
    <row r="15" spans="1:78" s="547" customFormat="1" ht="18" customHeight="1">
      <c r="A15" s="550" t="s">
        <v>745</v>
      </c>
      <c r="B15" s="545">
        <f t="shared" si="1"/>
        <v>30</v>
      </c>
      <c r="C15" s="549">
        <f>SUM(G15+I15)</f>
        <v>0</v>
      </c>
      <c r="D15" s="548">
        <v>0</v>
      </c>
      <c r="E15" s="548">
        <v>0</v>
      </c>
      <c r="F15" s="548">
        <v>0</v>
      </c>
      <c r="G15" s="549"/>
      <c r="H15" s="555">
        <v>0</v>
      </c>
      <c r="I15" s="549"/>
      <c r="J15" s="548">
        <f t="shared" si="2"/>
        <v>30</v>
      </c>
      <c r="K15" s="548">
        <v>0</v>
      </c>
      <c r="L15" s="548">
        <v>0</v>
      </c>
      <c r="M15" s="548">
        <v>0</v>
      </c>
      <c r="N15" s="555">
        <v>0</v>
      </c>
      <c r="O15" s="548">
        <v>1</v>
      </c>
      <c r="P15" s="548">
        <v>0</v>
      </c>
      <c r="Q15" s="548">
        <v>7</v>
      </c>
      <c r="R15" s="548">
        <v>12</v>
      </c>
      <c r="S15" s="548">
        <v>10</v>
      </c>
      <c r="T15" s="548">
        <v>0</v>
      </c>
      <c r="U15" s="548">
        <v>0</v>
      </c>
      <c r="V15" s="548">
        <v>0</v>
      </c>
      <c r="W15" s="548">
        <v>0</v>
      </c>
      <c r="X15" s="548">
        <v>0</v>
      </c>
      <c r="Y15" s="548">
        <v>0</v>
      </c>
      <c r="Z15" s="548">
        <v>0</v>
      </c>
      <c r="AA15" s="548">
        <v>0</v>
      </c>
      <c r="AB15" s="548">
        <v>0</v>
      </c>
      <c r="AC15" s="548">
        <v>0</v>
      </c>
      <c r="AD15" s="548"/>
      <c r="AE15" s="548"/>
      <c r="AF15" s="548"/>
      <c r="AG15" s="548"/>
      <c r="AH15" s="548"/>
      <c r="AI15" s="548"/>
      <c r="AJ15" s="548"/>
      <c r="AK15" s="548"/>
      <c r="AL15" s="548"/>
      <c r="AM15" s="548"/>
      <c r="AN15" s="548"/>
      <c r="AO15" s="548"/>
      <c r="AP15" s="548"/>
      <c r="AQ15" s="548"/>
      <c r="AR15" s="548"/>
      <c r="AS15" s="548"/>
      <c r="AT15" s="548"/>
      <c r="AU15" s="548"/>
      <c r="AV15" s="548"/>
      <c r="AW15" s="548"/>
      <c r="AX15" s="548"/>
      <c r="AY15" s="548"/>
      <c r="AZ15" s="548"/>
      <c r="BA15" s="548"/>
      <c r="BB15" s="548"/>
      <c r="BC15" s="548"/>
      <c r="BD15" s="548"/>
      <c r="BE15" s="548"/>
      <c r="BF15" s="548"/>
      <c r="BG15" s="548"/>
      <c r="BH15" s="548"/>
      <c r="BI15" s="548"/>
      <c r="BJ15" s="548"/>
      <c r="BK15" s="548"/>
      <c r="BL15" s="548"/>
      <c r="BM15" s="548"/>
      <c r="BN15" s="548"/>
      <c r="BO15" s="548"/>
      <c r="BP15" s="548"/>
      <c r="BQ15" s="548"/>
      <c r="BR15" s="548"/>
      <c r="BS15" s="548"/>
      <c r="BT15" s="548"/>
      <c r="BU15" s="548"/>
      <c r="BV15" s="548"/>
      <c r="BW15" s="548"/>
      <c r="BX15" s="548"/>
      <c r="BY15" s="548"/>
      <c r="BZ15" s="548"/>
    </row>
    <row r="16" spans="1:78" s="556" customFormat="1" ht="18" customHeight="1">
      <c r="A16" s="557" t="s">
        <v>744</v>
      </c>
      <c r="B16" s="545">
        <f t="shared" si="1"/>
        <v>6</v>
      </c>
      <c r="C16" s="549"/>
      <c r="D16" s="548">
        <v>0</v>
      </c>
      <c r="E16" s="548">
        <v>0</v>
      </c>
      <c r="F16" s="548">
        <v>0</v>
      </c>
      <c r="G16" s="549"/>
      <c r="H16" s="555">
        <v>0</v>
      </c>
      <c r="I16" s="549"/>
      <c r="J16" s="548">
        <f t="shared" si="2"/>
        <v>6</v>
      </c>
      <c r="K16" s="548">
        <v>0</v>
      </c>
      <c r="L16" s="548">
        <v>0</v>
      </c>
      <c r="M16" s="548">
        <v>0</v>
      </c>
      <c r="N16" s="555">
        <v>0</v>
      </c>
      <c r="O16" s="548">
        <v>1</v>
      </c>
      <c r="P16" s="548">
        <v>0</v>
      </c>
      <c r="Q16" s="548">
        <v>3</v>
      </c>
      <c r="R16" s="548">
        <v>1</v>
      </c>
      <c r="S16" s="548">
        <v>1</v>
      </c>
      <c r="T16" s="548">
        <v>0</v>
      </c>
      <c r="U16" s="548">
        <v>0</v>
      </c>
      <c r="V16" s="548">
        <v>0</v>
      </c>
      <c r="W16" s="548">
        <v>0</v>
      </c>
      <c r="X16" s="548">
        <v>0</v>
      </c>
      <c r="Y16" s="548">
        <v>0</v>
      </c>
      <c r="Z16" s="548">
        <v>0</v>
      </c>
      <c r="AA16" s="548">
        <v>0</v>
      </c>
      <c r="AB16" s="548">
        <v>0</v>
      </c>
      <c r="AC16" s="548">
        <v>0</v>
      </c>
      <c r="AD16" s="548"/>
      <c r="AE16" s="548"/>
      <c r="AF16" s="548"/>
      <c r="AG16" s="548"/>
      <c r="AH16" s="548"/>
      <c r="AI16" s="548"/>
      <c r="AJ16" s="548"/>
      <c r="AK16" s="548"/>
      <c r="AL16" s="548"/>
      <c r="AM16" s="548"/>
      <c r="AN16" s="548"/>
      <c r="AO16" s="548"/>
      <c r="AP16" s="548"/>
      <c r="AQ16" s="548"/>
      <c r="AR16" s="548"/>
      <c r="AS16" s="548"/>
      <c r="AT16" s="548"/>
      <c r="AU16" s="548"/>
      <c r="AV16" s="548"/>
      <c r="AW16" s="548"/>
      <c r="AX16" s="548"/>
      <c r="AY16" s="548"/>
      <c r="AZ16" s="548"/>
      <c r="BA16" s="548"/>
      <c r="BB16" s="548"/>
      <c r="BC16" s="548"/>
      <c r="BD16" s="548"/>
      <c r="BE16" s="548"/>
      <c r="BF16" s="548"/>
      <c r="BG16" s="548"/>
      <c r="BH16" s="548"/>
      <c r="BI16" s="548"/>
      <c r="BJ16" s="548"/>
      <c r="BK16" s="548"/>
      <c r="BL16" s="548"/>
      <c r="BM16" s="548"/>
      <c r="BN16" s="548"/>
      <c r="BO16" s="548"/>
      <c r="BP16" s="548"/>
      <c r="BQ16" s="548"/>
      <c r="BR16" s="548"/>
      <c r="BS16" s="548"/>
      <c r="BT16" s="548"/>
      <c r="BU16" s="548"/>
      <c r="BV16" s="548"/>
      <c r="BW16" s="548"/>
      <c r="BX16" s="548"/>
      <c r="BY16" s="548"/>
      <c r="BZ16" s="548"/>
    </row>
    <row r="17" spans="1:78" s="547" customFormat="1" ht="18" customHeight="1">
      <c r="A17" s="550" t="s">
        <v>743</v>
      </c>
      <c r="B17" s="545">
        <f t="shared" si="1"/>
        <v>18</v>
      </c>
      <c r="C17" s="549">
        <f aca="true" t="shared" si="3" ref="C17:C31">SUM(G17+I17)</f>
        <v>0</v>
      </c>
      <c r="D17" s="548">
        <v>0</v>
      </c>
      <c r="E17" s="548">
        <v>0</v>
      </c>
      <c r="F17" s="548">
        <v>0</v>
      </c>
      <c r="G17" s="549"/>
      <c r="H17" s="555">
        <v>0</v>
      </c>
      <c r="I17" s="549"/>
      <c r="J17" s="548">
        <f t="shared" si="2"/>
        <v>18</v>
      </c>
      <c r="K17" s="548">
        <v>0</v>
      </c>
      <c r="L17" s="548">
        <v>0</v>
      </c>
      <c r="M17" s="548">
        <v>0</v>
      </c>
      <c r="N17" s="555">
        <v>0</v>
      </c>
      <c r="O17" s="548">
        <v>1</v>
      </c>
      <c r="P17" s="548">
        <v>0</v>
      </c>
      <c r="Q17" s="548">
        <v>5</v>
      </c>
      <c r="R17" s="548">
        <v>8</v>
      </c>
      <c r="S17" s="548">
        <v>4</v>
      </c>
      <c r="T17" s="548">
        <v>0</v>
      </c>
      <c r="U17" s="548">
        <v>0</v>
      </c>
      <c r="V17" s="548">
        <v>0</v>
      </c>
      <c r="W17" s="548">
        <v>0</v>
      </c>
      <c r="X17" s="548">
        <v>0</v>
      </c>
      <c r="Y17" s="548">
        <v>0</v>
      </c>
      <c r="Z17" s="548">
        <v>0</v>
      </c>
      <c r="AA17" s="548">
        <v>0</v>
      </c>
      <c r="AB17" s="548">
        <v>0</v>
      </c>
      <c r="AC17" s="548">
        <v>0</v>
      </c>
      <c r="AD17" s="548"/>
      <c r="AE17" s="548"/>
      <c r="AF17" s="548"/>
      <c r="AG17" s="548"/>
      <c r="AH17" s="548"/>
      <c r="AI17" s="548"/>
      <c r="AJ17" s="548"/>
      <c r="AK17" s="548"/>
      <c r="AL17" s="548"/>
      <c r="AM17" s="548"/>
      <c r="AN17" s="548"/>
      <c r="AO17" s="548"/>
      <c r="AP17" s="548"/>
      <c r="AQ17" s="548"/>
      <c r="AR17" s="548"/>
      <c r="AS17" s="548"/>
      <c r="AT17" s="548"/>
      <c r="AU17" s="548"/>
      <c r="AV17" s="548"/>
      <c r="AW17" s="548"/>
      <c r="AX17" s="548"/>
      <c r="AY17" s="548"/>
      <c r="AZ17" s="548"/>
      <c r="BA17" s="548"/>
      <c r="BB17" s="548"/>
      <c r="BC17" s="548"/>
      <c r="BD17" s="548"/>
      <c r="BE17" s="548"/>
      <c r="BF17" s="548"/>
      <c r="BG17" s="548"/>
      <c r="BH17" s="548"/>
      <c r="BI17" s="548"/>
      <c r="BJ17" s="548"/>
      <c r="BK17" s="548"/>
      <c r="BL17" s="548"/>
      <c r="BM17" s="548"/>
      <c r="BN17" s="548"/>
      <c r="BO17" s="548"/>
      <c r="BP17" s="548"/>
      <c r="BQ17" s="548"/>
      <c r="BR17" s="548"/>
      <c r="BS17" s="548"/>
      <c r="BT17" s="548"/>
      <c r="BU17" s="548"/>
      <c r="BV17" s="548"/>
      <c r="BW17" s="548"/>
      <c r="BX17" s="548"/>
      <c r="BY17" s="548"/>
      <c r="BZ17" s="548"/>
    </row>
    <row r="18" spans="1:78" s="547" customFormat="1" ht="18" customHeight="1">
      <c r="A18" s="550" t="s">
        <v>742</v>
      </c>
      <c r="B18" s="545">
        <f t="shared" si="1"/>
        <v>7</v>
      </c>
      <c r="C18" s="549">
        <f t="shared" si="3"/>
        <v>0</v>
      </c>
      <c r="D18" s="548">
        <v>0</v>
      </c>
      <c r="E18" s="548">
        <v>0</v>
      </c>
      <c r="F18" s="548">
        <v>0</v>
      </c>
      <c r="G18" s="549"/>
      <c r="H18" s="555">
        <v>0</v>
      </c>
      <c r="I18" s="549"/>
      <c r="J18" s="548">
        <f t="shared" si="2"/>
        <v>7</v>
      </c>
      <c r="K18" s="548">
        <v>0</v>
      </c>
      <c r="L18" s="548">
        <v>0</v>
      </c>
      <c r="M18" s="548">
        <v>0</v>
      </c>
      <c r="N18" s="555">
        <v>0</v>
      </c>
      <c r="O18" s="548">
        <v>1</v>
      </c>
      <c r="P18" s="548">
        <v>0</v>
      </c>
      <c r="Q18" s="548">
        <v>2</v>
      </c>
      <c r="R18" s="548">
        <v>2</v>
      </c>
      <c r="S18" s="548">
        <v>2</v>
      </c>
      <c r="T18" s="548">
        <v>0</v>
      </c>
      <c r="U18" s="548">
        <v>0</v>
      </c>
      <c r="V18" s="548">
        <v>0</v>
      </c>
      <c r="W18" s="548">
        <v>0</v>
      </c>
      <c r="X18" s="548">
        <v>0</v>
      </c>
      <c r="Y18" s="548">
        <v>0</v>
      </c>
      <c r="Z18" s="548">
        <v>0</v>
      </c>
      <c r="AA18" s="548">
        <v>0</v>
      </c>
      <c r="AB18" s="548">
        <v>0</v>
      </c>
      <c r="AC18" s="548">
        <v>0</v>
      </c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548"/>
      <c r="AX18" s="548"/>
      <c r="AY18" s="548"/>
      <c r="AZ18" s="548"/>
      <c r="BA18" s="548"/>
      <c r="BB18" s="548"/>
      <c r="BC18" s="548"/>
      <c r="BD18" s="548"/>
      <c r="BE18" s="548"/>
      <c r="BF18" s="548"/>
      <c r="BG18" s="548"/>
      <c r="BH18" s="548"/>
      <c r="BI18" s="548"/>
      <c r="BJ18" s="548"/>
      <c r="BK18" s="548"/>
      <c r="BL18" s="548"/>
      <c r="BM18" s="548"/>
      <c r="BN18" s="548"/>
      <c r="BO18" s="548"/>
      <c r="BP18" s="548"/>
      <c r="BQ18" s="548"/>
      <c r="BR18" s="548"/>
      <c r="BS18" s="548"/>
      <c r="BT18" s="548"/>
      <c r="BU18" s="548"/>
      <c r="BV18" s="548"/>
      <c r="BW18" s="548"/>
      <c r="BX18" s="548"/>
      <c r="BY18" s="548"/>
      <c r="BZ18" s="548"/>
    </row>
    <row r="19" spans="1:78" s="547" customFormat="1" ht="18" customHeight="1">
      <c r="A19" s="550" t="s">
        <v>741</v>
      </c>
      <c r="B19" s="545">
        <f t="shared" si="1"/>
        <v>5</v>
      </c>
      <c r="C19" s="549">
        <f t="shared" si="3"/>
        <v>0</v>
      </c>
      <c r="D19" s="548">
        <v>0</v>
      </c>
      <c r="E19" s="548">
        <v>0</v>
      </c>
      <c r="F19" s="548">
        <v>0</v>
      </c>
      <c r="G19" s="549"/>
      <c r="H19" s="555">
        <v>0</v>
      </c>
      <c r="I19" s="549"/>
      <c r="J19" s="548">
        <f t="shared" si="2"/>
        <v>5</v>
      </c>
      <c r="K19" s="548">
        <v>0</v>
      </c>
      <c r="L19" s="548">
        <v>0</v>
      </c>
      <c r="M19" s="548">
        <v>0</v>
      </c>
      <c r="N19" s="555">
        <v>0</v>
      </c>
      <c r="O19" s="548">
        <v>0</v>
      </c>
      <c r="P19" s="548">
        <v>1</v>
      </c>
      <c r="Q19" s="548">
        <v>1</v>
      </c>
      <c r="R19" s="548">
        <v>2</v>
      </c>
      <c r="S19" s="548">
        <v>1</v>
      </c>
      <c r="T19" s="548">
        <v>0</v>
      </c>
      <c r="U19" s="548">
        <v>0</v>
      </c>
      <c r="V19" s="548">
        <v>0</v>
      </c>
      <c r="W19" s="548">
        <v>0</v>
      </c>
      <c r="X19" s="548">
        <v>0</v>
      </c>
      <c r="Y19" s="548">
        <v>0</v>
      </c>
      <c r="Z19" s="548">
        <v>0</v>
      </c>
      <c r="AA19" s="548">
        <v>0</v>
      </c>
      <c r="AB19" s="548">
        <v>0</v>
      </c>
      <c r="AC19" s="548">
        <v>0</v>
      </c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548"/>
      <c r="AX19" s="548"/>
      <c r="AY19" s="548"/>
      <c r="AZ19" s="548"/>
      <c r="BA19" s="548"/>
      <c r="BB19" s="548"/>
      <c r="BC19" s="548"/>
      <c r="BD19" s="548"/>
      <c r="BE19" s="548"/>
      <c r="BF19" s="548"/>
      <c r="BG19" s="548"/>
      <c r="BH19" s="548"/>
      <c r="BI19" s="548"/>
      <c r="BJ19" s="548"/>
      <c r="BK19" s="548"/>
      <c r="BL19" s="548"/>
      <c r="BM19" s="548"/>
      <c r="BN19" s="548"/>
      <c r="BO19" s="548"/>
      <c r="BP19" s="548"/>
      <c r="BQ19" s="548"/>
      <c r="BR19" s="548"/>
      <c r="BS19" s="548"/>
      <c r="BT19" s="548"/>
      <c r="BU19" s="548"/>
      <c r="BV19" s="548"/>
      <c r="BW19" s="548"/>
      <c r="BX19" s="548"/>
      <c r="BY19" s="548"/>
      <c r="BZ19" s="548"/>
    </row>
    <row r="20" spans="1:78" s="547" customFormat="1" ht="18" customHeight="1">
      <c r="A20" s="550" t="s">
        <v>740</v>
      </c>
      <c r="B20" s="545">
        <f t="shared" si="1"/>
        <v>153</v>
      </c>
      <c r="C20" s="549">
        <f t="shared" si="3"/>
        <v>1</v>
      </c>
      <c r="D20" s="548">
        <f aca="true" t="shared" si="4" ref="D20:AC20">SUM(D21:D26)</f>
        <v>0</v>
      </c>
      <c r="E20" s="548">
        <f t="shared" si="4"/>
        <v>0</v>
      </c>
      <c r="F20" s="548">
        <f t="shared" si="4"/>
        <v>0</v>
      </c>
      <c r="G20" s="548">
        <f t="shared" si="4"/>
        <v>0</v>
      </c>
      <c r="H20" s="548">
        <f t="shared" si="4"/>
        <v>1</v>
      </c>
      <c r="I20" s="549">
        <f t="shared" si="4"/>
        <v>1</v>
      </c>
      <c r="J20" s="548">
        <f t="shared" si="4"/>
        <v>152</v>
      </c>
      <c r="K20" s="548">
        <f t="shared" si="4"/>
        <v>0</v>
      </c>
      <c r="L20" s="548">
        <f t="shared" si="4"/>
        <v>0</v>
      </c>
      <c r="M20" s="548">
        <f t="shared" si="4"/>
        <v>0</v>
      </c>
      <c r="N20" s="548">
        <f t="shared" si="4"/>
        <v>1</v>
      </c>
      <c r="O20" s="548">
        <f t="shared" si="4"/>
        <v>5</v>
      </c>
      <c r="P20" s="548">
        <f t="shared" si="4"/>
        <v>0</v>
      </c>
      <c r="Q20" s="548">
        <f t="shared" si="4"/>
        <v>35</v>
      </c>
      <c r="R20" s="548">
        <f t="shared" si="4"/>
        <v>65</v>
      </c>
      <c r="S20" s="548">
        <f t="shared" si="4"/>
        <v>43</v>
      </c>
      <c r="T20" s="548">
        <f t="shared" si="4"/>
        <v>3</v>
      </c>
      <c r="U20" s="548">
        <f t="shared" si="4"/>
        <v>0</v>
      </c>
      <c r="V20" s="548">
        <f t="shared" si="4"/>
        <v>0</v>
      </c>
      <c r="W20" s="548">
        <f t="shared" si="4"/>
        <v>0</v>
      </c>
      <c r="X20" s="548">
        <f t="shared" si="4"/>
        <v>0</v>
      </c>
      <c r="Y20" s="548">
        <f t="shared" si="4"/>
        <v>0</v>
      </c>
      <c r="Z20" s="548">
        <f t="shared" si="4"/>
        <v>0</v>
      </c>
      <c r="AA20" s="548">
        <f t="shared" si="4"/>
        <v>0</v>
      </c>
      <c r="AB20" s="548">
        <f t="shared" si="4"/>
        <v>0</v>
      </c>
      <c r="AC20" s="548">
        <f t="shared" si="4"/>
        <v>0</v>
      </c>
      <c r="AD20" s="548"/>
      <c r="AE20" s="548"/>
      <c r="AF20" s="548"/>
      <c r="AG20" s="548"/>
      <c r="AH20" s="548"/>
      <c r="AI20" s="548"/>
      <c r="AJ20" s="548"/>
      <c r="AK20" s="548"/>
      <c r="AL20" s="548"/>
      <c r="AM20" s="548"/>
      <c r="AN20" s="548"/>
      <c r="AO20" s="548"/>
      <c r="AP20" s="548"/>
      <c r="AQ20" s="548"/>
      <c r="AR20" s="548"/>
      <c r="AS20" s="548"/>
      <c r="AT20" s="548"/>
      <c r="AU20" s="548"/>
      <c r="AV20" s="548"/>
      <c r="AW20" s="548"/>
      <c r="AX20" s="548"/>
      <c r="AY20" s="548"/>
      <c r="AZ20" s="548"/>
      <c r="BA20" s="548"/>
      <c r="BB20" s="548"/>
      <c r="BC20" s="548"/>
      <c r="BD20" s="548"/>
      <c r="BE20" s="548"/>
      <c r="BF20" s="548"/>
      <c r="BG20" s="548"/>
      <c r="BH20" s="548"/>
      <c r="BI20" s="548"/>
      <c r="BJ20" s="548"/>
      <c r="BK20" s="548"/>
      <c r="BL20" s="548"/>
      <c r="BM20" s="548"/>
      <c r="BN20" s="548"/>
      <c r="BO20" s="548"/>
      <c r="BP20" s="548"/>
      <c r="BQ20" s="548"/>
      <c r="BR20" s="548"/>
      <c r="BS20" s="548"/>
      <c r="BT20" s="548"/>
      <c r="BU20" s="548"/>
      <c r="BV20" s="548"/>
      <c r="BW20" s="548"/>
      <c r="BX20" s="548"/>
      <c r="BY20" s="548"/>
      <c r="BZ20" s="548"/>
    </row>
    <row r="21" spans="1:78" s="536" customFormat="1" ht="18" customHeight="1">
      <c r="A21" s="546" t="s">
        <v>739</v>
      </c>
      <c r="B21" s="545">
        <f t="shared" si="1"/>
        <v>35</v>
      </c>
      <c r="C21" s="543">
        <f t="shared" si="3"/>
        <v>1</v>
      </c>
      <c r="D21" s="537">
        <v>0</v>
      </c>
      <c r="E21" s="537">
        <v>0</v>
      </c>
      <c r="F21" s="537">
        <v>0</v>
      </c>
      <c r="G21" s="543"/>
      <c r="H21" s="544">
        <v>1</v>
      </c>
      <c r="I21" s="543">
        <v>1</v>
      </c>
      <c r="J21" s="537">
        <f aca="true" t="shared" si="5" ref="J21:J26">SUM(K21:W21)</f>
        <v>34</v>
      </c>
      <c r="K21" s="537">
        <v>0</v>
      </c>
      <c r="L21" s="537">
        <v>0</v>
      </c>
      <c r="M21" s="537">
        <v>0</v>
      </c>
      <c r="N21" s="544">
        <v>1</v>
      </c>
      <c r="O21" s="537">
        <v>0</v>
      </c>
      <c r="P21" s="537">
        <v>0</v>
      </c>
      <c r="Q21" s="537">
        <v>9</v>
      </c>
      <c r="R21" s="537">
        <v>14</v>
      </c>
      <c r="S21" s="537">
        <v>10</v>
      </c>
      <c r="T21" s="537">
        <v>0</v>
      </c>
      <c r="U21" s="537">
        <v>0</v>
      </c>
      <c r="V21" s="537">
        <v>0</v>
      </c>
      <c r="W21" s="537">
        <v>0</v>
      </c>
      <c r="X21" s="537">
        <v>0</v>
      </c>
      <c r="Y21" s="537">
        <v>0</v>
      </c>
      <c r="Z21" s="537">
        <v>0</v>
      </c>
      <c r="AA21" s="537">
        <v>0</v>
      </c>
      <c r="AB21" s="537">
        <v>0</v>
      </c>
      <c r="AC21" s="537">
        <v>0</v>
      </c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  <c r="BJ21" s="537"/>
      <c r="BK21" s="537"/>
      <c r="BL21" s="537"/>
      <c r="BM21" s="537"/>
      <c r="BN21" s="537"/>
      <c r="BO21" s="537"/>
      <c r="BP21" s="537"/>
      <c r="BQ21" s="537"/>
      <c r="BR21" s="537"/>
      <c r="BS21" s="537"/>
      <c r="BT21" s="537"/>
      <c r="BU21" s="537"/>
      <c r="BV21" s="537"/>
      <c r="BW21" s="537"/>
      <c r="BX21" s="537"/>
      <c r="BY21" s="537"/>
      <c r="BZ21" s="537"/>
    </row>
    <row r="22" spans="1:78" s="536" customFormat="1" ht="18" customHeight="1">
      <c r="A22" s="553" t="s">
        <v>738</v>
      </c>
      <c r="B22" s="545">
        <f t="shared" si="1"/>
        <v>26</v>
      </c>
      <c r="C22" s="543">
        <f t="shared" si="3"/>
        <v>0</v>
      </c>
      <c r="D22" s="537">
        <v>0</v>
      </c>
      <c r="E22" s="537">
        <v>0</v>
      </c>
      <c r="F22" s="537">
        <v>0</v>
      </c>
      <c r="G22" s="543"/>
      <c r="H22" s="544">
        <v>0</v>
      </c>
      <c r="I22" s="543"/>
      <c r="J22" s="537">
        <f t="shared" si="5"/>
        <v>26</v>
      </c>
      <c r="K22" s="537">
        <v>0</v>
      </c>
      <c r="L22" s="537">
        <v>0</v>
      </c>
      <c r="M22" s="537">
        <v>0</v>
      </c>
      <c r="N22" s="544">
        <v>0</v>
      </c>
      <c r="O22" s="537">
        <v>1</v>
      </c>
      <c r="P22" s="537">
        <v>0</v>
      </c>
      <c r="Q22" s="537">
        <v>6</v>
      </c>
      <c r="R22" s="537">
        <v>13</v>
      </c>
      <c r="S22" s="537">
        <v>6</v>
      </c>
      <c r="T22" s="537">
        <v>0</v>
      </c>
      <c r="U22" s="537">
        <v>0</v>
      </c>
      <c r="V22" s="537">
        <v>0</v>
      </c>
      <c r="W22" s="537">
        <v>0</v>
      </c>
      <c r="X22" s="537">
        <v>0</v>
      </c>
      <c r="Y22" s="537">
        <v>0</v>
      </c>
      <c r="Z22" s="537">
        <v>0</v>
      </c>
      <c r="AA22" s="537">
        <v>0</v>
      </c>
      <c r="AB22" s="537">
        <v>0</v>
      </c>
      <c r="AC22" s="537">
        <v>0</v>
      </c>
      <c r="AD22" s="537"/>
      <c r="AE22" s="537"/>
      <c r="AF22" s="537"/>
      <c r="AG22" s="537"/>
      <c r="AH22" s="537"/>
      <c r="AI22" s="537"/>
      <c r="AJ22" s="537"/>
      <c r="AK22" s="537"/>
      <c r="AL22" s="537"/>
      <c r="AM22" s="537"/>
      <c r="AN22" s="537"/>
      <c r="AO22" s="537"/>
      <c r="AP22" s="537"/>
      <c r="AQ22" s="537"/>
      <c r="AR22" s="537"/>
      <c r="AS22" s="537"/>
      <c r="AT22" s="537"/>
      <c r="AU22" s="537"/>
      <c r="AV22" s="537"/>
      <c r="AW22" s="537"/>
      <c r="AX22" s="537"/>
      <c r="AY22" s="537"/>
      <c r="AZ22" s="537"/>
      <c r="BA22" s="537"/>
      <c r="BB22" s="537"/>
      <c r="BC22" s="537"/>
      <c r="BD22" s="537"/>
      <c r="BE22" s="537"/>
      <c r="BF22" s="537"/>
      <c r="BG22" s="537"/>
      <c r="BH22" s="537"/>
      <c r="BI22" s="537"/>
      <c r="BJ22" s="537"/>
      <c r="BK22" s="537"/>
      <c r="BL22" s="537"/>
      <c r="BM22" s="537"/>
      <c r="BN22" s="537"/>
      <c r="BO22" s="537"/>
      <c r="BP22" s="537"/>
      <c r="BQ22" s="537"/>
      <c r="BR22" s="537"/>
      <c r="BS22" s="537"/>
      <c r="BT22" s="537"/>
      <c r="BU22" s="537"/>
      <c r="BV22" s="537"/>
      <c r="BW22" s="537"/>
      <c r="BX22" s="537"/>
      <c r="BY22" s="537"/>
      <c r="BZ22" s="537"/>
    </row>
    <row r="23" spans="1:78" s="536" customFormat="1" ht="18" customHeight="1">
      <c r="A23" s="553" t="s">
        <v>737</v>
      </c>
      <c r="B23" s="545">
        <f t="shared" si="1"/>
        <v>13</v>
      </c>
      <c r="C23" s="543">
        <f t="shared" si="3"/>
        <v>0</v>
      </c>
      <c r="D23" s="537">
        <v>0</v>
      </c>
      <c r="E23" s="537">
        <v>0</v>
      </c>
      <c r="F23" s="537">
        <v>0</v>
      </c>
      <c r="G23" s="543"/>
      <c r="H23" s="544">
        <v>0</v>
      </c>
      <c r="I23" s="543"/>
      <c r="J23" s="537">
        <f t="shared" si="5"/>
        <v>13</v>
      </c>
      <c r="K23" s="537">
        <v>0</v>
      </c>
      <c r="L23" s="537">
        <v>0</v>
      </c>
      <c r="M23" s="537">
        <v>0</v>
      </c>
      <c r="N23" s="544">
        <v>0</v>
      </c>
      <c r="O23" s="537">
        <v>1</v>
      </c>
      <c r="P23" s="537">
        <v>0</v>
      </c>
      <c r="Q23" s="537">
        <v>4</v>
      </c>
      <c r="R23" s="537">
        <v>4</v>
      </c>
      <c r="S23" s="537">
        <v>4</v>
      </c>
      <c r="T23" s="537">
        <v>0</v>
      </c>
      <c r="U23" s="537">
        <v>0</v>
      </c>
      <c r="V23" s="537">
        <v>0</v>
      </c>
      <c r="W23" s="537">
        <v>0</v>
      </c>
      <c r="X23" s="537">
        <v>0</v>
      </c>
      <c r="Y23" s="537">
        <v>0</v>
      </c>
      <c r="Z23" s="537">
        <v>0</v>
      </c>
      <c r="AA23" s="537">
        <v>0</v>
      </c>
      <c r="AB23" s="537">
        <v>0</v>
      </c>
      <c r="AC23" s="537">
        <v>0</v>
      </c>
      <c r="AD23" s="537"/>
      <c r="AE23" s="537"/>
      <c r="AF23" s="537"/>
      <c r="AG23" s="537"/>
      <c r="AH23" s="537"/>
      <c r="AI23" s="537"/>
      <c r="AJ23" s="537"/>
      <c r="AK23" s="537"/>
      <c r="AL23" s="537"/>
      <c r="AM23" s="537"/>
      <c r="AN23" s="537"/>
      <c r="AO23" s="537"/>
      <c r="AP23" s="537"/>
      <c r="AQ23" s="537"/>
      <c r="AR23" s="537"/>
      <c r="AS23" s="537"/>
      <c r="AT23" s="537"/>
      <c r="AU23" s="537"/>
      <c r="AV23" s="537"/>
      <c r="AW23" s="537"/>
      <c r="AX23" s="537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537"/>
      <c r="BM23" s="537"/>
      <c r="BN23" s="537"/>
      <c r="BO23" s="537"/>
      <c r="BP23" s="537"/>
      <c r="BQ23" s="537"/>
      <c r="BR23" s="537"/>
      <c r="BS23" s="537"/>
      <c r="BT23" s="537"/>
      <c r="BU23" s="537"/>
      <c r="BV23" s="537"/>
      <c r="BW23" s="537"/>
      <c r="BX23" s="537"/>
      <c r="BY23" s="537"/>
      <c r="BZ23" s="537"/>
    </row>
    <row r="24" spans="1:78" s="536" customFormat="1" ht="18" customHeight="1">
      <c r="A24" s="553" t="s">
        <v>736</v>
      </c>
      <c r="B24" s="545">
        <f t="shared" si="1"/>
        <v>37</v>
      </c>
      <c r="C24" s="543">
        <f t="shared" si="3"/>
        <v>0</v>
      </c>
      <c r="D24" s="537">
        <v>0</v>
      </c>
      <c r="E24" s="537">
        <v>0</v>
      </c>
      <c r="F24" s="537">
        <v>0</v>
      </c>
      <c r="G24" s="543"/>
      <c r="H24" s="544">
        <v>0</v>
      </c>
      <c r="I24" s="543"/>
      <c r="J24" s="537">
        <f t="shared" si="5"/>
        <v>37</v>
      </c>
      <c r="K24" s="537">
        <v>0</v>
      </c>
      <c r="L24" s="537">
        <v>0</v>
      </c>
      <c r="M24" s="537">
        <v>0</v>
      </c>
      <c r="N24" s="544">
        <v>0</v>
      </c>
      <c r="O24" s="537">
        <v>1</v>
      </c>
      <c r="P24" s="537">
        <v>0</v>
      </c>
      <c r="Q24" s="537">
        <v>7</v>
      </c>
      <c r="R24" s="537">
        <v>17</v>
      </c>
      <c r="S24" s="537">
        <v>11</v>
      </c>
      <c r="T24" s="537">
        <v>1</v>
      </c>
      <c r="U24" s="537">
        <v>0</v>
      </c>
      <c r="V24" s="537">
        <v>0</v>
      </c>
      <c r="W24" s="537">
        <v>0</v>
      </c>
      <c r="X24" s="537">
        <v>0</v>
      </c>
      <c r="Y24" s="537">
        <v>0</v>
      </c>
      <c r="Z24" s="537">
        <v>0</v>
      </c>
      <c r="AA24" s="537">
        <v>0</v>
      </c>
      <c r="AB24" s="537">
        <v>0</v>
      </c>
      <c r="AC24" s="537">
        <v>0</v>
      </c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537"/>
      <c r="AP24" s="537"/>
      <c r="AQ24" s="537"/>
      <c r="AR24" s="537"/>
      <c r="AS24" s="537"/>
      <c r="AT24" s="537"/>
      <c r="AU24" s="537"/>
      <c r="AV24" s="537"/>
      <c r="AW24" s="537"/>
      <c r="AX24" s="537"/>
      <c r="AY24" s="537"/>
      <c r="AZ24" s="537"/>
      <c r="BA24" s="537"/>
      <c r="BB24" s="537"/>
      <c r="BC24" s="537"/>
      <c r="BD24" s="537"/>
      <c r="BE24" s="537"/>
      <c r="BF24" s="537"/>
      <c r="BG24" s="537"/>
      <c r="BH24" s="537"/>
      <c r="BI24" s="537"/>
      <c r="BJ24" s="537"/>
      <c r="BK24" s="537"/>
      <c r="BL24" s="537"/>
      <c r="BM24" s="537"/>
      <c r="BN24" s="537"/>
      <c r="BO24" s="537"/>
      <c r="BP24" s="537"/>
      <c r="BQ24" s="537"/>
      <c r="BR24" s="537"/>
      <c r="BS24" s="537"/>
      <c r="BT24" s="537"/>
      <c r="BU24" s="537"/>
      <c r="BV24" s="537"/>
      <c r="BW24" s="537"/>
      <c r="BX24" s="537"/>
      <c r="BY24" s="537"/>
      <c r="BZ24" s="537"/>
    </row>
    <row r="25" spans="1:78" s="536" customFormat="1" ht="18" customHeight="1">
      <c r="A25" s="553" t="s">
        <v>735</v>
      </c>
      <c r="B25" s="545">
        <f t="shared" si="1"/>
        <v>13</v>
      </c>
      <c r="C25" s="543">
        <f t="shared" si="3"/>
        <v>0</v>
      </c>
      <c r="D25" s="537">
        <v>0</v>
      </c>
      <c r="E25" s="537">
        <v>0</v>
      </c>
      <c r="F25" s="537">
        <v>0</v>
      </c>
      <c r="G25" s="543"/>
      <c r="H25" s="544">
        <v>0</v>
      </c>
      <c r="I25" s="543"/>
      <c r="J25" s="537">
        <f t="shared" si="5"/>
        <v>13</v>
      </c>
      <c r="K25" s="537">
        <v>0</v>
      </c>
      <c r="L25" s="537">
        <v>0</v>
      </c>
      <c r="M25" s="537">
        <v>0</v>
      </c>
      <c r="N25" s="544">
        <v>0</v>
      </c>
      <c r="O25" s="537">
        <v>1</v>
      </c>
      <c r="P25" s="537">
        <v>0</v>
      </c>
      <c r="Q25" s="537">
        <v>4</v>
      </c>
      <c r="R25" s="537">
        <v>5</v>
      </c>
      <c r="S25" s="537">
        <v>3</v>
      </c>
      <c r="T25" s="537">
        <v>0</v>
      </c>
      <c r="U25" s="537">
        <v>0</v>
      </c>
      <c r="V25" s="537">
        <v>0</v>
      </c>
      <c r="W25" s="537">
        <v>0</v>
      </c>
      <c r="X25" s="537">
        <v>0</v>
      </c>
      <c r="Y25" s="537">
        <v>0</v>
      </c>
      <c r="Z25" s="537">
        <v>0</v>
      </c>
      <c r="AA25" s="537">
        <v>0</v>
      </c>
      <c r="AB25" s="537">
        <v>0</v>
      </c>
      <c r="AC25" s="537">
        <v>0</v>
      </c>
      <c r="AD25" s="537"/>
      <c r="AE25" s="537"/>
      <c r="AF25" s="537"/>
      <c r="AG25" s="537"/>
      <c r="AH25" s="537"/>
      <c r="AI25" s="537"/>
      <c r="AJ25" s="537"/>
      <c r="AK25" s="537"/>
      <c r="AL25" s="537"/>
      <c r="AM25" s="537"/>
      <c r="AN25" s="537"/>
      <c r="AO25" s="537"/>
      <c r="AP25" s="537"/>
      <c r="AQ25" s="537"/>
      <c r="AR25" s="537"/>
      <c r="AS25" s="537"/>
      <c r="AT25" s="537"/>
      <c r="AU25" s="537"/>
      <c r="AV25" s="537"/>
      <c r="AW25" s="537"/>
      <c r="AX25" s="537"/>
      <c r="AY25" s="537"/>
      <c r="AZ25" s="537"/>
      <c r="BA25" s="537"/>
      <c r="BB25" s="537"/>
      <c r="BC25" s="537"/>
      <c r="BD25" s="537"/>
      <c r="BE25" s="537"/>
      <c r="BF25" s="537"/>
      <c r="BG25" s="537"/>
      <c r="BH25" s="537"/>
      <c r="BI25" s="537"/>
      <c r="BJ25" s="537"/>
      <c r="BK25" s="537"/>
      <c r="BL25" s="537"/>
      <c r="BM25" s="537"/>
      <c r="BN25" s="537"/>
      <c r="BO25" s="537"/>
      <c r="BP25" s="537"/>
      <c r="BQ25" s="537"/>
      <c r="BR25" s="537"/>
      <c r="BS25" s="537"/>
      <c r="BT25" s="537"/>
      <c r="BU25" s="537"/>
      <c r="BV25" s="537"/>
      <c r="BW25" s="537"/>
      <c r="BX25" s="537"/>
      <c r="BY25" s="537"/>
      <c r="BZ25" s="537"/>
    </row>
    <row r="26" spans="1:78" s="536" customFormat="1" ht="18" customHeight="1">
      <c r="A26" s="553" t="s">
        <v>734</v>
      </c>
      <c r="B26" s="545">
        <f t="shared" si="1"/>
        <v>29</v>
      </c>
      <c r="C26" s="543">
        <f t="shared" si="3"/>
        <v>0</v>
      </c>
      <c r="D26" s="537">
        <v>0</v>
      </c>
      <c r="E26" s="537">
        <v>0</v>
      </c>
      <c r="F26" s="537">
        <v>0</v>
      </c>
      <c r="G26" s="543"/>
      <c r="H26" s="544">
        <v>0</v>
      </c>
      <c r="I26" s="543"/>
      <c r="J26" s="537">
        <f t="shared" si="5"/>
        <v>29</v>
      </c>
      <c r="K26" s="537">
        <v>0</v>
      </c>
      <c r="L26" s="537">
        <v>0</v>
      </c>
      <c r="M26" s="537">
        <v>0</v>
      </c>
      <c r="N26" s="544">
        <v>0</v>
      </c>
      <c r="O26" s="537">
        <v>1</v>
      </c>
      <c r="P26" s="537">
        <v>0</v>
      </c>
      <c r="Q26" s="537">
        <v>5</v>
      </c>
      <c r="R26" s="537">
        <v>12</v>
      </c>
      <c r="S26" s="537">
        <v>9</v>
      </c>
      <c r="T26" s="537">
        <v>2</v>
      </c>
      <c r="U26" s="537">
        <v>0</v>
      </c>
      <c r="V26" s="537">
        <v>0</v>
      </c>
      <c r="W26" s="537">
        <v>0</v>
      </c>
      <c r="X26" s="537">
        <v>0</v>
      </c>
      <c r="Y26" s="537">
        <v>0</v>
      </c>
      <c r="Z26" s="537">
        <v>0</v>
      </c>
      <c r="AA26" s="537">
        <v>0</v>
      </c>
      <c r="AB26" s="537">
        <v>0</v>
      </c>
      <c r="AC26" s="537">
        <v>0</v>
      </c>
      <c r="AD26" s="537"/>
      <c r="AE26" s="537"/>
      <c r="AF26" s="537"/>
      <c r="AG26" s="537"/>
      <c r="AH26" s="537"/>
      <c r="AI26" s="537"/>
      <c r="AJ26" s="537"/>
      <c r="AK26" s="537"/>
      <c r="AL26" s="537"/>
      <c r="AM26" s="537"/>
      <c r="AN26" s="537"/>
      <c r="AO26" s="537"/>
      <c r="AP26" s="537"/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7"/>
      <c r="BF26" s="537"/>
      <c r="BG26" s="537"/>
      <c r="BH26" s="537"/>
      <c r="BI26" s="537"/>
      <c r="BJ26" s="537"/>
      <c r="BK26" s="537"/>
      <c r="BL26" s="537"/>
      <c r="BM26" s="537"/>
      <c r="BN26" s="537"/>
      <c r="BO26" s="537"/>
      <c r="BP26" s="537"/>
      <c r="BQ26" s="537"/>
      <c r="BR26" s="537"/>
      <c r="BS26" s="537"/>
      <c r="BT26" s="537"/>
      <c r="BU26" s="537"/>
      <c r="BV26" s="537"/>
      <c r="BW26" s="537"/>
      <c r="BX26" s="537"/>
      <c r="BY26" s="537"/>
      <c r="BZ26" s="537"/>
    </row>
    <row r="27" spans="1:78" s="547" customFormat="1" ht="18" customHeight="1">
      <c r="A27" s="554" t="s">
        <v>733</v>
      </c>
      <c r="B27" s="545">
        <f t="shared" si="1"/>
        <v>190</v>
      </c>
      <c r="C27" s="549">
        <f t="shared" si="3"/>
        <v>0</v>
      </c>
      <c r="D27" s="548">
        <f aca="true" t="shared" si="6" ref="D27:AC27">SUM(D28:D36)</f>
        <v>0</v>
      </c>
      <c r="E27" s="548">
        <f t="shared" si="6"/>
        <v>1</v>
      </c>
      <c r="F27" s="548">
        <f t="shared" si="6"/>
        <v>0</v>
      </c>
      <c r="G27" s="548">
        <f t="shared" si="6"/>
        <v>0</v>
      </c>
      <c r="H27" s="548">
        <f t="shared" si="6"/>
        <v>0</v>
      </c>
      <c r="I27" s="548">
        <f t="shared" si="6"/>
        <v>0</v>
      </c>
      <c r="J27" s="548">
        <f t="shared" si="6"/>
        <v>189</v>
      </c>
      <c r="K27" s="548">
        <f t="shared" si="6"/>
        <v>0</v>
      </c>
      <c r="L27" s="548">
        <f t="shared" si="6"/>
        <v>0</v>
      </c>
      <c r="M27" s="548">
        <f t="shared" si="6"/>
        <v>1</v>
      </c>
      <c r="N27" s="548">
        <f t="shared" si="6"/>
        <v>0</v>
      </c>
      <c r="O27" s="548">
        <f t="shared" si="6"/>
        <v>9</v>
      </c>
      <c r="P27" s="548">
        <f t="shared" si="6"/>
        <v>0</v>
      </c>
      <c r="Q27" s="548">
        <f t="shared" si="6"/>
        <v>50</v>
      </c>
      <c r="R27" s="548">
        <f t="shared" si="6"/>
        <v>78</v>
      </c>
      <c r="S27" s="548">
        <f t="shared" si="6"/>
        <v>43</v>
      </c>
      <c r="T27" s="548">
        <f t="shared" si="6"/>
        <v>8</v>
      </c>
      <c r="U27" s="548">
        <f t="shared" si="6"/>
        <v>0</v>
      </c>
      <c r="V27" s="548">
        <f t="shared" si="6"/>
        <v>0</v>
      </c>
      <c r="W27" s="548">
        <f t="shared" si="6"/>
        <v>0</v>
      </c>
      <c r="X27" s="548">
        <f t="shared" si="6"/>
        <v>0</v>
      </c>
      <c r="Y27" s="548">
        <f t="shared" si="6"/>
        <v>0</v>
      </c>
      <c r="Z27" s="548">
        <f t="shared" si="6"/>
        <v>0</v>
      </c>
      <c r="AA27" s="548">
        <f t="shared" si="6"/>
        <v>0</v>
      </c>
      <c r="AB27" s="548">
        <f t="shared" si="6"/>
        <v>0</v>
      </c>
      <c r="AC27" s="548">
        <f t="shared" si="6"/>
        <v>0</v>
      </c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8"/>
      <c r="BD27" s="548"/>
      <c r="BE27" s="548"/>
      <c r="BF27" s="548"/>
      <c r="BG27" s="548"/>
      <c r="BH27" s="548"/>
      <c r="BI27" s="548"/>
      <c r="BJ27" s="548"/>
      <c r="BK27" s="548"/>
      <c r="BL27" s="548"/>
      <c r="BM27" s="548"/>
      <c r="BN27" s="548"/>
      <c r="BO27" s="548"/>
      <c r="BP27" s="548"/>
      <c r="BQ27" s="548"/>
      <c r="BR27" s="548"/>
      <c r="BS27" s="548"/>
      <c r="BT27" s="548"/>
      <c r="BU27" s="548"/>
      <c r="BV27" s="548"/>
      <c r="BW27" s="548"/>
      <c r="BX27" s="548"/>
      <c r="BY27" s="548"/>
      <c r="BZ27" s="548"/>
    </row>
    <row r="28" spans="1:78" s="536" customFormat="1" ht="18" customHeight="1">
      <c r="A28" s="553" t="s">
        <v>732</v>
      </c>
      <c r="B28" s="545">
        <f t="shared" si="1"/>
        <v>30</v>
      </c>
      <c r="C28" s="543">
        <f t="shared" si="3"/>
        <v>0</v>
      </c>
      <c r="D28" s="537">
        <v>0</v>
      </c>
      <c r="E28" s="537">
        <v>0</v>
      </c>
      <c r="F28" s="537">
        <v>0</v>
      </c>
      <c r="G28" s="543"/>
      <c r="H28" s="544">
        <v>0</v>
      </c>
      <c r="I28" s="543"/>
      <c r="J28" s="537">
        <f aca="true" t="shared" si="7" ref="J28:J36">SUM(K28:W28)</f>
        <v>30</v>
      </c>
      <c r="K28" s="537">
        <v>0</v>
      </c>
      <c r="L28" s="537">
        <v>0</v>
      </c>
      <c r="M28" s="537">
        <v>1</v>
      </c>
      <c r="N28" s="544">
        <v>0</v>
      </c>
      <c r="O28" s="537">
        <v>1</v>
      </c>
      <c r="P28" s="537">
        <v>0</v>
      </c>
      <c r="Q28" s="537">
        <v>6</v>
      </c>
      <c r="R28" s="537">
        <v>12</v>
      </c>
      <c r="S28" s="537">
        <v>7</v>
      </c>
      <c r="T28" s="537">
        <v>3</v>
      </c>
      <c r="U28" s="537">
        <v>0</v>
      </c>
      <c r="V28" s="537">
        <v>0</v>
      </c>
      <c r="W28" s="537">
        <v>0</v>
      </c>
      <c r="X28" s="537">
        <v>0</v>
      </c>
      <c r="Y28" s="537">
        <v>0</v>
      </c>
      <c r="Z28" s="537">
        <v>0</v>
      </c>
      <c r="AA28" s="537">
        <v>0</v>
      </c>
      <c r="AB28" s="537">
        <v>0</v>
      </c>
      <c r="AC28" s="537">
        <v>0</v>
      </c>
      <c r="AD28" s="537"/>
      <c r="AE28" s="537"/>
      <c r="AF28" s="537"/>
      <c r="AG28" s="537"/>
      <c r="AH28" s="537"/>
      <c r="AI28" s="537"/>
      <c r="AJ28" s="537"/>
      <c r="AK28" s="537"/>
      <c r="AL28" s="537"/>
      <c r="AM28" s="537"/>
      <c r="AN28" s="537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  <c r="AY28" s="537"/>
      <c r="AZ28" s="537"/>
      <c r="BA28" s="537"/>
      <c r="BB28" s="537"/>
      <c r="BC28" s="537"/>
      <c r="BD28" s="537"/>
      <c r="BE28" s="537"/>
      <c r="BF28" s="537"/>
      <c r="BG28" s="537"/>
      <c r="BH28" s="537"/>
      <c r="BI28" s="537"/>
      <c r="BJ28" s="537"/>
      <c r="BK28" s="537"/>
      <c r="BL28" s="537"/>
      <c r="BM28" s="537"/>
      <c r="BN28" s="537"/>
      <c r="BO28" s="537"/>
      <c r="BP28" s="537"/>
      <c r="BQ28" s="537"/>
      <c r="BR28" s="537"/>
      <c r="BS28" s="537"/>
      <c r="BT28" s="537"/>
      <c r="BU28" s="537"/>
      <c r="BV28" s="537"/>
      <c r="BW28" s="537"/>
      <c r="BX28" s="537"/>
      <c r="BY28" s="537"/>
      <c r="BZ28" s="537"/>
    </row>
    <row r="29" spans="1:78" s="536" customFormat="1" ht="18" customHeight="1">
      <c r="A29" s="553" t="s">
        <v>731</v>
      </c>
      <c r="B29" s="545">
        <f t="shared" si="1"/>
        <v>14</v>
      </c>
      <c r="C29" s="543">
        <f t="shared" si="3"/>
        <v>0</v>
      </c>
      <c r="D29" s="537">
        <v>0</v>
      </c>
      <c r="E29" s="537">
        <v>0</v>
      </c>
      <c r="F29" s="537">
        <v>0</v>
      </c>
      <c r="G29" s="543"/>
      <c r="H29" s="544">
        <v>0</v>
      </c>
      <c r="I29" s="543"/>
      <c r="J29" s="537">
        <f t="shared" si="7"/>
        <v>14</v>
      </c>
      <c r="K29" s="537">
        <v>0</v>
      </c>
      <c r="L29" s="537">
        <v>0</v>
      </c>
      <c r="M29" s="537">
        <v>0</v>
      </c>
      <c r="N29" s="544">
        <v>0</v>
      </c>
      <c r="O29" s="537">
        <v>1</v>
      </c>
      <c r="P29" s="537">
        <v>0</v>
      </c>
      <c r="Q29" s="537">
        <v>5</v>
      </c>
      <c r="R29" s="537">
        <v>6</v>
      </c>
      <c r="S29" s="537">
        <v>2</v>
      </c>
      <c r="T29" s="537">
        <v>0</v>
      </c>
      <c r="U29" s="537">
        <v>0</v>
      </c>
      <c r="V29" s="537">
        <v>0</v>
      </c>
      <c r="W29" s="537">
        <v>0</v>
      </c>
      <c r="X29" s="537">
        <v>0</v>
      </c>
      <c r="Y29" s="537">
        <v>0</v>
      </c>
      <c r="Z29" s="537">
        <v>0</v>
      </c>
      <c r="AA29" s="537">
        <v>0</v>
      </c>
      <c r="AB29" s="537">
        <v>0</v>
      </c>
      <c r="AC29" s="537">
        <v>0</v>
      </c>
      <c r="AD29" s="537"/>
      <c r="AE29" s="537"/>
      <c r="AF29" s="537"/>
      <c r="AG29" s="537"/>
      <c r="AH29" s="537"/>
      <c r="AI29" s="537"/>
      <c r="AJ29" s="537"/>
      <c r="AK29" s="537"/>
      <c r="AL29" s="537"/>
      <c r="AM29" s="537"/>
      <c r="AN29" s="537"/>
      <c r="AO29" s="537"/>
      <c r="AP29" s="537"/>
      <c r="AQ29" s="537"/>
      <c r="AR29" s="537"/>
      <c r="AS29" s="537"/>
      <c r="AT29" s="537"/>
      <c r="AU29" s="537"/>
      <c r="AV29" s="537"/>
      <c r="AW29" s="537"/>
      <c r="AX29" s="537"/>
      <c r="AY29" s="537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537"/>
      <c r="BM29" s="537"/>
      <c r="BN29" s="537"/>
      <c r="BO29" s="537"/>
      <c r="BP29" s="537"/>
      <c r="BQ29" s="537"/>
      <c r="BR29" s="537"/>
      <c r="BS29" s="537"/>
      <c r="BT29" s="537"/>
      <c r="BU29" s="537"/>
      <c r="BV29" s="537"/>
      <c r="BW29" s="537"/>
      <c r="BX29" s="537"/>
      <c r="BY29" s="537"/>
      <c r="BZ29" s="537"/>
    </row>
    <row r="30" spans="1:78" s="536" customFormat="1" ht="18" customHeight="1">
      <c r="A30" s="553" t="s">
        <v>730</v>
      </c>
      <c r="B30" s="545">
        <f t="shared" si="1"/>
        <v>17</v>
      </c>
      <c r="C30" s="543">
        <f t="shared" si="3"/>
        <v>0</v>
      </c>
      <c r="D30" s="537">
        <v>0</v>
      </c>
      <c r="E30" s="537">
        <v>0</v>
      </c>
      <c r="F30" s="537">
        <v>0</v>
      </c>
      <c r="G30" s="543"/>
      <c r="H30" s="544">
        <v>0</v>
      </c>
      <c r="I30" s="543"/>
      <c r="J30" s="537">
        <f t="shared" si="7"/>
        <v>17</v>
      </c>
      <c r="K30" s="537">
        <v>0</v>
      </c>
      <c r="L30" s="537">
        <v>0</v>
      </c>
      <c r="M30" s="537">
        <v>0</v>
      </c>
      <c r="N30" s="544">
        <v>0</v>
      </c>
      <c r="O30" s="537">
        <v>1</v>
      </c>
      <c r="P30" s="537">
        <v>0</v>
      </c>
      <c r="Q30" s="537">
        <v>6</v>
      </c>
      <c r="R30" s="537">
        <v>7</v>
      </c>
      <c r="S30" s="537">
        <v>3</v>
      </c>
      <c r="T30" s="537">
        <v>0</v>
      </c>
      <c r="U30" s="537">
        <v>0</v>
      </c>
      <c r="V30" s="537">
        <v>0</v>
      </c>
      <c r="W30" s="537">
        <v>0</v>
      </c>
      <c r="X30" s="537">
        <v>0</v>
      </c>
      <c r="Y30" s="537">
        <v>0</v>
      </c>
      <c r="Z30" s="537">
        <v>0</v>
      </c>
      <c r="AA30" s="537">
        <v>0</v>
      </c>
      <c r="AB30" s="537">
        <v>0</v>
      </c>
      <c r="AC30" s="537">
        <v>0</v>
      </c>
      <c r="AD30" s="537"/>
      <c r="AE30" s="537"/>
      <c r="AF30" s="537"/>
      <c r="AG30" s="537"/>
      <c r="AH30" s="537"/>
      <c r="AI30" s="537"/>
      <c r="AJ30" s="537"/>
      <c r="AK30" s="537"/>
      <c r="AL30" s="537"/>
      <c r="AM30" s="537"/>
      <c r="AN30" s="537"/>
      <c r="AO30" s="537"/>
      <c r="AP30" s="537"/>
      <c r="AQ30" s="537"/>
      <c r="AR30" s="537"/>
      <c r="AS30" s="537"/>
      <c r="AT30" s="537"/>
      <c r="AU30" s="537"/>
      <c r="AV30" s="537"/>
      <c r="AW30" s="537"/>
      <c r="AX30" s="537"/>
      <c r="AY30" s="537"/>
      <c r="AZ30" s="537"/>
      <c r="BA30" s="537"/>
      <c r="BB30" s="537"/>
      <c r="BC30" s="537"/>
      <c r="BD30" s="537"/>
      <c r="BE30" s="537"/>
      <c r="BF30" s="537"/>
      <c r="BG30" s="537"/>
      <c r="BH30" s="537"/>
      <c r="BI30" s="537"/>
      <c r="BJ30" s="537"/>
      <c r="BK30" s="537"/>
      <c r="BL30" s="537"/>
      <c r="BM30" s="537"/>
      <c r="BN30" s="537"/>
      <c r="BO30" s="537"/>
      <c r="BP30" s="537"/>
      <c r="BQ30" s="537"/>
      <c r="BR30" s="537"/>
      <c r="BS30" s="537"/>
      <c r="BT30" s="537"/>
      <c r="BU30" s="537"/>
      <c r="BV30" s="537"/>
      <c r="BW30" s="537"/>
      <c r="BX30" s="537"/>
      <c r="BY30" s="537"/>
      <c r="BZ30" s="537"/>
    </row>
    <row r="31" spans="1:78" s="536" customFormat="1" ht="18" customHeight="1">
      <c r="A31" s="553" t="s">
        <v>729</v>
      </c>
      <c r="B31" s="545">
        <f t="shared" si="1"/>
        <v>18</v>
      </c>
      <c r="C31" s="543">
        <f t="shared" si="3"/>
        <v>0</v>
      </c>
      <c r="D31" s="537">
        <v>0</v>
      </c>
      <c r="E31" s="537">
        <v>1</v>
      </c>
      <c r="F31" s="537">
        <v>0</v>
      </c>
      <c r="G31" s="543"/>
      <c r="H31" s="544">
        <v>0</v>
      </c>
      <c r="I31" s="543"/>
      <c r="J31" s="537">
        <f t="shared" si="7"/>
        <v>17</v>
      </c>
      <c r="K31" s="537">
        <v>0</v>
      </c>
      <c r="L31" s="537">
        <v>0</v>
      </c>
      <c r="M31" s="537">
        <v>0</v>
      </c>
      <c r="N31" s="544">
        <v>0</v>
      </c>
      <c r="O31" s="537">
        <v>1</v>
      </c>
      <c r="P31" s="537">
        <v>0</v>
      </c>
      <c r="Q31" s="537">
        <v>4</v>
      </c>
      <c r="R31" s="537">
        <v>5</v>
      </c>
      <c r="S31" s="537">
        <v>5</v>
      </c>
      <c r="T31" s="537">
        <v>2</v>
      </c>
      <c r="U31" s="537">
        <v>0</v>
      </c>
      <c r="V31" s="537">
        <v>0</v>
      </c>
      <c r="W31" s="537">
        <v>0</v>
      </c>
      <c r="X31" s="537">
        <v>0</v>
      </c>
      <c r="Y31" s="537">
        <v>0</v>
      </c>
      <c r="Z31" s="537">
        <v>0</v>
      </c>
      <c r="AA31" s="537">
        <v>0</v>
      </c>
      <c r="AB31" s="537">
        <v>0</v>
      </c>
      <c r="AC31" s="537">
        <v>0</v>
      </c>
      <c r="AD31" s="537"/>
      <c r="AE31" s="537"/>
      <c r="AF31" s="537"/>
      <c r="AG31" s="537"/>
      <c r="AH31" s="537"/>
      <c r="AI31" s="537"/>
      <c r="AJ31" s="537"/>
      <c r="AK31" s="537"/>
      <c r="AL31" s="537"/>
      <c r="AM31" s="537"/>
      <c r="AN31" s="537"/>
      <c r="AO31" s="537"/>
      <c r="AP31" s="537"/>
      <c r="AQ31" s="537"/>
      <c r="AR31" s="537"/>
      <c r="AS31" s="537"/>
      <c r="AT31" s="537"/>
      <c r="AU31" s="537"/>
      <c r="AV31" s="537"/>
      <c r="AW31" s="537"/>
      <c r="AX31" s="537"/>
      <c r="AY31" s="537"/>
      <c r="AZ31" s="537"/>
      <c r="BA31" s="537"/>
      <c r="BB31" s="537"/>
      <c r="BC31" s="537"/>
      <c r="BD31" s="537"/>
      <c r="BE31" s="537"/>
      <c r="BF31" s="537"/>
      <c r="BG31" s="537"/>
      <c r="BH31" s="537"/>
      <c r="BI31" s="537"/>
      <c r="BJ31" s="537"/>
      <c r="BK31" s="537"/>
      <c r="BL31" s="537"/>
      <c r="BM31" s="537"/>
      <c r="BN31" s="537"/>
      <c r="BO31" s="537"/>
      <c r="BP31" s="537"/>
      <c r="BQ31" s="537"/>
      <c r="BR31" s="537"/>
      <c r="BS31" s="537"/>
      <c r="BT31" s="537"/>
      <c r="BU31" s="537"/>
      <c r="BV31" s="537"/>
      <c r="BW31" s="537"/>
      <c r="BX31" s="537"/>
      <c r="BY31" s="537"/>
      <c r="BZ31" s="537"/>
    </row>
    <row r="32" spans="1:78" s="536" customFormat="1" ht="18" customHeight="1">
      <c r="A32" s="553" t="s">
        <v>728</v>
      </c>
      <c r="B32" s="545">
        <f t="shared" si="1"/>
        <v>8</v>
      </c>
      <c r="C32" s="543"/>
      <c r="D32" s="537">
        <v>0</v>
      </c>
      <c r="E32" s="537">
        <v>0</v>
      </c>
      <c r="F32" s="537">
        <v>0</v>
      </c>
      <c r="G32" s="543"/>
      <c r="H32" s="544">
        <v>0</v>
      </c>
      <c r="I32" s="543"/>
      <c r="J32" s="537">
        <f t="shared" si="7"/>
        <v>8</v>
      </c>
      <c r="K32" s="537">
        <v>0</v>
      </c>
      <c r="L32" s="537">
        <v>0</v>
      </c>
      <c r="M32" s="537">
        <v>0</v>
      </c>
      <c r="N32" s="544">
        <v>0</v>
      </c>
      <c r="O32" s="537">
        <v>1</v>
      </c>
      <c r="P32" s="537">
        <v>0</v>
      </c>
      <c r="Q32" s="537">
        <v>3</v>
      </c>
      <c r="R32" s="537">
        <v>2</v>
      </c>
      <c r="S32" s="537">
        <v>2</v>
      </c>
      <c r="T32" s="537">
        <v>0</v>
      </c>
      <c r="U32" s="537">
        <v>0</v>
      </c>
      <c r="V32" s="537">
        <v>0</v>
      </c>
      <c r="W32" s="537">
        <v>0</v>
      </c>
      <c r="X32" s="537">
        <v>0</v>
      </c>
      <c r="Y32" s="537">
        <v>0</v>
      </c>
      <c r="Z32" s="537">
        <v>0</v>
      </c>
      <c r="AA32" s="537">
        <v>0</v>
      </c>
      <c r="AB32" s="537">
        <v>0</v>
      </c>
      <c r="AC32" s="537">
        <v>0</v>
      </c>
      <c r="AD32" s="537"/>
      <c r="AE32" s="537"/>
      <c r="AF32" s="537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37"/>
      <c r="AW32" s="537"/>
      <c r="AX32" s="537"/>
      <c r="AY32" s="537"/>
      <c r="AZ32" s="537"/>
      <c r="BA32" s="537"/>
      <c r="BB32" s="537"/>
      <c r="BC32" s="537"/>
      <c r="BD32" s="537"/>
      <c r="BE32" s="537"/>
      <c r="BF32" s="537"/>
      <c r="BG32" s="537"/>
      <c r="BH32" s="537"/>
      <c r="BI32" s="537"/>
      <c r="BJ32" s="537"/>
      <c r="BK32" s="537"/>
      <c r="BL32" s="537"/>
      <c r="BM32" s="537"/>
      <c r="BN32" s="537"/>
      <c r="BO32" s="537"/>
      <c r="BP32" s="537"/>
      <c r="BQ32" s="537"/>
      <c r="BR32" s="537"/>
      <c r="BS32" s="537"/>
      <c r="BT32" s="537"/>
      <c r="BU32" s="537"/>
      <c r="BV32" s="537"/>
      <c r="BW32" s="537"/>
      <c r="BX32" s="537"/>
      <c r="BY32" s="537"/>
      <c r="BZ32" s="537"/>
    </row>
    <row r="33" spans="1:78" s="536" customFormat="1" ht="18" customHeight="1">
      <c r="A33" s="553" t="s">
        <v>727</v>
      </c>
      <c r="B33" s="545">
        <f t="shared" si="1"/>
        <v>26</v>
      </c>
      <c r="C33" s="543">
        <f aca="true" t="shared" si="8" ref="C33:C46">SUM(G33+I33)</f>
        <v>0</v>
      </c>
      <c r="D33" s="537">
        <v>0</v>
      </c>
      <c r="E33" s="537">
        <v>0</v>
      </c>
      <c r="F33" s="537">
        <v>0</v>
      </c>
      <c r="G33" s="543"/>
      <c r="H33" s="544">
        <v>0</v>
      </c>
      <c r="I33" s="543"/>
      <c r="J33" s="537">
        <f t="shared" si="7"/>
        <v>26</v>
      </c>
      <c r="K33" s="537">
        <v>0</v>
      </c>
      <c r="L33" s="537">
        <v>0</v>
      </c>
      <c r="M33" s="537">
        <v>0</v>
      </c>
      <c r="N33" s="544">
        <v>0</v>
      </c>
      <c r="O33" s="537">
        <v>1</v>
      </c>
      <c r="P33" s="537">
        <v>0</v>
      </c>
      <c r="Q33" s="537">
        <v>6</v>
      </c>
      <c r="R33" s="537">
        <v>9</v>
      </c>
      <c r="S33" s="537">
        <v>8</v>
      </c>
      <c r="T33" s="537">
        <v>2</v>
      </c>
      <c r="U33" s="537">
        <v>0</v>
      </c>
      <c r="V33" s="537">
        <v>0</v>
      </c>
      <c r="W33" s="537">
        <v>0</v>
      </c>
      <c r="X33" s="537">
        <v>0</v>
      </c>
      <c r="Y33" s="537">
        <v>0</v>
      </c>
      <c r="Z33" s="537">
        <v>0</v>
      </c>
      <c r="AA33" s="537">
        <v>0</v>
      </c>
      <c r="AB33" s="537">
        <v>0</v>
      </c>
      <c r="AC33" s="537">
        <v>0</v>
      </c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  <c r="AT33" s="537"/>
      <c r="AU33" s="537"/>
      <c r="AV33" s="537"/>
      <c r="AW33" s="537"/>
      <c r="AX33" s="537"/>
      <c r="AY33" s="537"/>
      <c r="AZ33" s="537"/>
      <c r="BA33" s="537"/>
      <c r="BB33" s="537"/>
      <c r="BC33" s="537"/>
      <c r="BD33" s="537"/>
      <c r="BE33" s="537"/>
      <c r="BF33" s="537"/>
      <c r="BG33" s="537"/>
      <c r="BH33" s="537"/>
      <c r="BI33" s="537"/>
      <c r="BJ33" s="537"/>
      <c r="BK33" s="537"/>
      <c r="BL33" s="537"/>
      <c r="BM33" s="537"/>
      <c r="BN33" s="537"/>
      <c r="BO33" s="537"/>
      <c r="BP33" s="537"/>
      <c r="BQ33" s="537"/>
      <c r="BR33" s="537"/>
      <c r="BS33" s="537"/>
      <c r="BT33" s="537"/>
      <c r="BU33" s="537"/>
      <c r="BV33" s="537"/>
      <c r="BW33" s="537"/>
      <c r="BX33" s="537"/>
      <c r="BY33" s="537"/>
      <c r="BZ33" s="537"/>
    </row>
    <row r="34" spans="1:78" s="536" customFormat="1" ht="18" customHeight="1">
      <c r="A34" s="553" t="s">
        <v>726</v>
      </c>
      <c r="B34" s="545">
        <f t="shared" si="1"/>
        <v>33</v>
      </c>
      <c r="C34" s="543">
        <f t="shared" si="8"/>
        <v>0</v>
      </c>
      <c r="D34" s="537">
        <v>0</v>
      </c>
      <c r="E34" s="537">
        <v>0</v>
      </c>
      <c r="F34" s="537">
        <v>0</v>
      </c>
      <c r="G34" s="543"/>
      <c r="H34" s="544">
        <v>0</v>
      </c>
      <c r="I34" s="543"/>
      <c r="J34" s="537">
        <f t="shared" si="7"/>
        <v>33</v>
      </c>
      <c r="K34" s="537">
        <v>0</v>
      </c>
      <c r="L34" s="537">
        <v>0</v>
      </c>
      <c r="M34" s="537">
        <v>0</v>
      </c>
      <c r="N34" s="544">
        <v>0</v>
      </c>
      <c r="O34" s="537">
        <v>1</v>
      </c>
      <c r="P34" s="537">
        <v>0</v>
      </c>
      <c r="Q34" s="537">
        <v>8</v>
      </c>
      <c r="R34" s="537">
        <v>16</v>
      </c>
      <c r="S34" s="537">
        <v>8</v>
      </c>
      <c r="T34" s="537">
        <v>0</v>
      </c>
      <c r="U34" s="537">
        <v>0</v>
      </c>
      <c r="V34" s="537">
        <v>0</v>
      </c>
      <c r="W34" s="537">
        <v>0</v>
      </c>
      <c r="X34" s="537">
        <v>0</v>
      </c>
      <c r="Y34" s="537">
        <v>0</v>
      </c>
      <c r="Z34" s="537">
        <v>0</v>
      </c>
      <c r="AA34" s="537">
        <v>0</v>
      </c>
      <c r="AB34" s="537">
        <v>0</v>
      </c>
      <c r="AC34" s="537">
        <v>0</v>
      </c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  <c r="AU34" s="537"/>
      <c r="AV34" s="537"/>
      <c r="AW34" s="537"/>
      <c r="AX34" s="537"/>
      <c r="AY34" s="537"/>
      <c r="AZ34" s="537"/>
      <c r="BA34" s="537"/>
      <c r="BB34" s="537"/>
      <c r="BC34" s="537"/>
      <c r="BD34" s="537"/>
      <c r="BE34" s="537"/>
      <c r="BF34" s="537"/>
      <c r="BG34" s="537"/>
      <c r="BH34" s="537"/>
      <c r="BI34" s="537"/>
      <c r="BJ34" s="537"/>
      <c r="BK34" s="537"/>
      <c r="BL34" s="537"/>
      <c r="BM34" s="537"/>
      <c r="BN34" s="537"/>
      <c r="BO34" s="537"/>
      <c r="BP34" s="537"/>
      <c r="BQ34" s="537"/>
      <c r="BR34" s="537"/>
      <c r="BS34" s="537"/>
      <c r="BT34" s="537"/>
      <c r="BU34" s="537"/>
      <c r="BV34" s="537"/>
      <c r="BW34" s="537"/>
      <c r="BX34" s="537"/>
      <c r="BY34" s="537"/>
      <c r="BZ34" s="537"/>
    </row>
    <row r="35" spans="1:78" s="536" customFormat="1" ht="18" customHeight="1">
      <c r="A35" s="553" t="s">
        <v>725</v>
      </c>
      <c r="B35" s="545">
        <f t="shared" si="1"/>
        <v>28</v>
      </c>
      <c r="C35" s="543">
        <f t="shared" si="8"/>
        <v>0</v>
      </c>
      <c r="D35" s="537">
        <v>0</v>
      </c>
      <c r="E35" s="537">
        <v>0</v>
      </c>
      <c r="F35" s="537">
        <v>0</v>
      </c>
      <c r="G35" s="543"/>
      <c r="H35" s="544">
        <v>0</v>
      </c>
      <c r="I35" s="543"/>
      <c r="J35" s="537">
        <f t="shared" si="7"/>
        <v>28</v>
      </c>
      <c r="K35" s="537">
        <v>0</v>
      </c>
      <c r="L35" s="537">
        <v>0</v>
      </c>
      <c r="M35" s="537">
        <v>0</v>
      </c>
      <c r="N35" s="544">
        <v>0</v>
      </c>
      <c r="O35" s="537">
        <v>1</v>
      </c>
      <c r="P35" s="537">
        <v>0</v>
      </c>
      <c r="Q35" s="537">
        <v>7</v>
      </c>
      <c r="R35" s="537">
        <v>14</v>
      </c>
      <c r="S35" s="537">
        <v>5</v>
      </c>
      <c r="T35" s="537">
        <v>1</v>
      </c>
      <c r="U35" s="537">
        <v>0</v>
      </c>
      <c r="V35" s="537">
        <v>0</v>
      </c>
      <c r="W35" s="537">
        <v>0</v>
      </c>
      <c r="X35" s="537">
        <v>0</v>
      </c>
      <c r="Y35" s="537">
        <v>0</v>
      </c>
      <c r="Z35" s="537">
        <v>0</v>
      </c>
      <c r="AA35" s="537">
        <v>0</v>
      </c>
      <c r="AB35" s="537">
        <v>0</v>
      </c>
      <c r="AC35" s="537">
        <v>0</v>
      </c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7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  <c r="AY35" s="537"/>
      <c r="AZ35" s="537"/>
      <c r="BA35" s="537"/>
      <c r="BB35" s="537"/>
      <c r="BC35" s="537"/>
      <c r="BD35" s="537"/>
      <c r="BE35" s="537"/>
      <c r="BF35" s="537"/>
      <c r="BG35" s="537"/>
      <c r="BH35" s="537"/>
      <c r="BI35" s="537"/>
      <c r="BJ35" s="537"/>
      <c r="BK35" s="537"/>
      <c r="BL35" s="537"/>
      <c r="BM35" s="537"/>
      <c r="BN35" s="537"/>
      <c r="BO35" s="537"/>
      <c r="BP35" s="537"/>
      <c r="BQ35" s="537"/>
      <c r="BR35" s="537"/>
      <c r="BS35" s="537"/>
      <c r="BT35" s="537"/>
      <c r="BU35" s="537"/>
      <c r="BV35" s="537"/>
      <c r="BW35" s="537"/>
      <c r="BX35" s="537"/>
      <c r="BY35" s="537"/>
      <c r="BZ35" s="537"/>
    </row>
    <row r="36" spans="1:78" s="536" customFormat="1" ht="18" customHeight="1">
      <c r="A36" s="553" t="s">
        <v>724</v>
      </c>
      <c r="B36" s="545">
        <f t="shared" si="1"/>
        <v>16</v>
      </c>
      <c r="C36" s="543">
        <f t="shared" si="8"/>
        <v>0</v>
      </c>
      <c r="D36" s="537">
        <v>0</v>
      </c>
      <c r="E36" s="537">
        <v>0</v>
      </c>
      <c r="F36" s="537">
        <v>0</v>
      </c>
      <c r="G36" s="543"/>
      <c r="H36" s="544">
        <v>0</v>
      </c>
      <c r="I36" s="543"/>
      <c r="J36" s="537">
        <f t="shared" si="7"/>
        <v>16</v>
      </c>
      <c r="K36" s="537">
        <v>0</v>
      </c>
      <c r="L36" s="537">
        <v>0</v>
      </c>
      <c r="M36" s="537">
        <v>0</v>
      </c>
      <c r="N36" s="544">
        <v>0</v>
      </c>
      <c r="O36" s="537">
        <v>1</v>
      </c>
      <c r="P36" s="537">
        <v>0</v>
      </c>
      <c r="Q36" s="537">
        <v>5</v>
      </c>
      <c r="R36" s="537">
        <v>7</v>
      </c>
      <c r="S36" s="537">
        <v>3</v>
      </c>
      <c r="T36" s="537">
        <v>0</v>
      </c>
      <c r="U36" s="537">
        <v>0</v>
      </c>
      <c r="V36" s="537">
        <v>0</v>
      </c>
      <c r="W36" s="537">
        <v>0</v>
      </c>
      <c r="X36" s="537">
        <v>0</v>
      </c>
      <c r="Y36" s="537">
        <v>0</v>
      </c>
      <c r="Z36" s="537">
        <v>0</v>
      </c>
      <c r="AA36" s="537">
        <v>0</v>
      </c>
      <c r="AB36" s="537">
        <v>0</v>
      </c>
      <c r="AC36" s="537">
        <v>0</v>
      </c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7"/>
      <c r="AO36" s="537"/>
      <c r="AP36" s="537"/>
      <c r="AQ36" s="537"/>
      <c r="AR36" s="537"/>
      <c r="AS36" s="537"/>
      <c r="AT36" s="537"/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/>
      <c r="BS36" s="537"/>
      <c r="BT36" s="537"/>
      <c r="BU36" s="537"/>
      <c r="BV36" s="537"/>
      <c r="BW36" s="537"/>
      <c r="BX36" s="537"/>
      <c r="BY36" s="537"/>
      <c r="BZ36" s="537"/>
    </row>
    <row r="37" spans="1:78" s="547" customFormat="1" ht="18" customHeight="1">
      <c r="A37" s="554" t="s">
        <v>723</v>
      </c>
      <c r="B37" s="545">
        <f t="shared" si="1"/>
        <v>41</v>
      </c>
      <c r="C37" s="549">
        <f t="shared" si="8"/>
        <v>0</v>
      </c>
      <c r="D37" s="548">
        <f aca="true" t="shared" si="9" ref="D37:AC37">SUM(D38:D40)</f>
        <v>0</v>
      </c>
      <c r="E37" s="548">
        <f t="shared" si="9"/>
        <v>0</v>
      </c>
      <c r="F37" s="548">
        <f t="shared" si="9"/>
        <v>0</v>
      </c>
      <c r="G37" s="548">
        <f t="shared" si="9"/>
        <v>0</v>
      </c>
      <c r="H37" s="548">
        <f t="shared" si="9"/>
        <v>0</v>
      </c>
      <c r="I37" s="548">
        <f t="shared" si="9"/>
        <v>0</v>
      </c>
      <c r="J37" s="548">
        <f t="shared" si="9"/>
        <v>41</v>
      </c>
      <c r="K37" s="548">
        <f t="shared" si="9"/>
        <v>0</v>
      </c>
      <c r="L37" s="548">
        <f t="shared" si="9"/>
        <v>0</v>
      </c>
      <c r="M37" s="548">
        <f t="shared" si="9"/>
        <v>1</v>
      </c>
      <c r="N37" s="548">
        <f t="shared" si="9"/>
        <v>0</v>
      </c>
      <c r="O37" s="548">
        <f t="shared" si="9"/>
        <v>3</v>
      </c>
      <c r="P37" s="548">
        <f t="shared" si="9"/>
        <v>0</v>
      </c>
      <c r="Q37" s="548">
        <f t="shared" si="9"/>
        <v>11</v>
      </c>
      <c r="R37" s="548">
        <f t="shared" si="9"/>
        <v>12</v>
      </c>
      <c r="S37" s="548">
        <f t="shared" si="9"/>
        <v>14</v>
      </c>
      <c r="T37" s="548">
        <f t="shared" si="9"/>
        <v>0</v>
      </c>
      <c r="U37" s="548">
        <f t="shared" si="9"/>
        <v>0</v>
      </c>
      <c r="V37" s="548">
        <f t="shared" si="9"/>
        <v>0</v>
      </c>
      <c r="W37" s="548">
        <f t="shared" si="9"/>
        <v>0</v>
      </c>
      <c r="X37" s="548">
        <f t="shared" si="9"/>
        <v>0</v>
      </c>
      <c r="Y37" s="548">
        <f t="shared" si="9"/>
        <v>0</v>
      </c>
      <c r="Z37" s="548">
        <f t="shared" si="9"/>
        <v>0</v>
      </c>
      <c r="AA37" s="548">
        <f t="shared" si="9"/>
        <v>0</v>
      </c>
      <c r="AB37" s="548">
        <f t="shared" si="9"/>
        <v>0</v>
      </c>
      <c r="AC37" s="548">
        <f t="shared" si="9"/>
        <v>0</v>
      </c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  <c r="AO37" s="548"/>
      <c r="AP37" s="548"/>
      <c r="AQ37" s="548"/>
      <c r="AR37" s="548"/>
      <c r="AS37" s="548"/>
      <c r="AT37" s="548"/>
      <c r="AU37" s="548"/>
      <c r="AV37" s="548"/>
      <c r="AW37" s="548"/>
      <c r="AX37" s="548"/>
      <c r="AY37" s="548"/>
      <c r="AZ37" s="548"/>
      <c r="BA37" s="548"/>
      <c r="BB37" s="548"/>
      <c r="BC37" s="548"/>
      <c r="BD37" s="548"/>
      <c r="BE37" s="548"/>
      <c r="BF37" s="548"/>
      <c r="BG37" s="548"/>
      <c r="BH37" s="548"/>
      <c r="BI37" s="548"/>
      <c r="BJ37" s="548"/>
      <c r="BK37" s="548"/>
      <c r="BL37" s="548"/>
      <c r="BM37" s="548"/>
      <c r="BN37" s="548"/>
      <c r="BO37" s="548"/>
      <c r="BP37" s="548"/>
      <c r="BQ37" s="548"/>
      <c r="BR37" s="548"/>
      <c r="BS37" s="548"/>
      <c r="BT37" s="548"/>
      <c r="BU37" s="548"/>
      <c r="BV37" s="548"/>
      <c r="BW37" s="548"/>
      <c r="BX37" s="548"/>
      <c r="BY37" s="548"/>
      <c r="BZ37" s="548"/>
    </row>
    <row r="38" spans="1:78" s="536" customFormat="1" ht="18" customHeight="1">
      <c r="A38" s="553" t="s">
        <v>722</v>
      </c>
      <c r="B38" s="545">
        <f t="shared" si="1"/>
        <v>15</v>
      </c>
      <c r="C38" s="543">
        <f t="shared" si="8"/>
        <v>0</v>
      </c>
      <c r="D38" s="537">
        <v>0</v>
      </c>
      <c r="E38" s="537">
        <v>0</v>
      </c>
      <c r="F38" s="537">
        <v>0</v>
      </c>
      <c r="G38" s="543"/>
      <c r="H38" s="544">
        <v>0</v>
      </c>
      <c r="I38" s="543"/>
      <c r="J38" s="537">
        <f>SUM(K38:W38)</f>
        <v>15</v>
      </c>
      <c r="K38" s="537">
        <v>0</v>
      </c>
      <c r="L38" s="537">
        <v>0</v>
      </c>
      <c r="M38" s="537">
        <v>1</v>
      </c>
      <c r="N38" s="544">
        <v>0</v>
      </c>
      <c r="O38" s="537">
        <v>1</v>
      </c>
      <c r="P38" s="537">
        <v>0</v>
      </c>
      <c r="Q38" s="537">
        <v>4</v>
      </c>
      <c r="R38" s="537">
        <v>3</v>
      </c>
      <c r="S38" s="537">
        <v>6</v>
      </c>
      <c r="T38" s="537">
        <v>0</v>
      </c>
      <c r="U38" s="537">
        <v>0</v>
      </c>
      <c r="V38" s="537">
        <v>0</v>
      </c>
      <c r="W38" s="537">
        <v>0</v>
      </c>
      <c r="X38" s="537">
        <v>0</v>
      </c>
      <c r="Y38" s="537">
        <v>0</v>
      </c>
      <c r="Z38" s="537">
        <v>0</v>
      </c>
      <c r="AA38" s="537">
        <v>0</v>
      </c>
      <c r="AB38" s="537">
        <v>0</v>
      </c>
      <c r="AC38" s="537">
        <v>0</v>
      </c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  <c r="BO38" s="537"/>
      <c r="BP38" s="537"/>
      <c r="BQ38" s="537"/>
      <c r="BR38" s="537"/>
      <c r="BS38" s="537"/>
      <c r="BT38" s="537"/>
      <c r="BU38" s="537"/>
      <c r="BV38" s="537"/>
      <c r="BW38" s="537"/>
      <c r="BX38" s="537"/>
      <c r="BY38" s="537"/>
      <c r="BZ38" s="537"/>
    </row>
    <row r="39" spans="1:78" s="536" customFormat="1" ht="18" customHeight="1">
      <c r="A39" s="553" t="s">
        <v>721</v>
      </c>
      <c r="B39" s="545">
        <f t="shared" si="1"/>
        <v>14</v>
      </c>
      <c r="C39" s="543">
        <f t="shared" si="8"/>
        <v>0</v>
      </c>
      <c r="D39" s="537">
        <v>0</v>
      </c>
      <c r="E39" s="537">
        <v>0</v>
      </c>
      <c r="F39" s="537">
        <v>0</v>
      </c>
      <c r="G39" s="543"/>
      <c r="H39" s="544">
        <v>0</v>
      </c>
      <c r="I39" s="543"/>
      <c r="J39" s="537">
        <f>SUM(K39:W39)</f>
        <v>14</v>
      </c>
      <c r="K39" s="537">
        <v>0</v>
      </c>
      <c r="L39" s="537">
        <v>0</v>
      </c>
      <c r="M39" s="537">
        <v>0</v>
      </c>
      <c r="N39" s="544">
        <v>0</v>
      </c>
      <c r="O39" s="537">
        <v>1</v>
      </c>
      <c r="P39" s="537">
        <v>0</v>
      </c>
      <c r="Q39" s="537">
        <v>4</v>
      </c>
      <c r="R39" s="537">
        <v>5</v>
      </c>
      <c r="S39" s="537">
        <v>4</v>
      </c>
      <c r="T39" s="537">
        <v>0</v>
      </c>
      <c r="U39" s="537">
        <v>0</v>
      </c>
      <c r="V39" s="537">
        <v>0</v>
      </c>
      <c r="W39" s="537">
        <v>0</v>
      </c>
      <c r="X39" s="537">
        <v>0</v>
      </c>
      <c r="Y39" s="537">
        <v>0</v>
      </c>
      <c r="Z39" s="537">
        <v>0</v>
      </c>
      <c r="AA39" s="537">
        <v>0</v>
      </c>
      <c r="AB39" s="537">
        <v>0</v>
      </c>
      <c r="AC39" s="537">
        <v>0</v>
      </c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7"/>
      <c r="BS39" s="537"/>
      <c r="BT39" s="537"/>
      <c r="BU39" s="537"/>
      <c r="BV39" s="537"/>
      <c r="BW39" s="537"/>
      <c r="BX39" s="537"/>
      <c r="BY39" s="537"/>
      <c r="BZ39" s="537"/>
    </row>
    <row r="40" spans="1:78" s="536" customFormat="1" ht="18" customHeight="1">
      <c r="A40" s="553" t="s">
        <v>720</v>
      </c>
      <c r="B40" s="545">
        <f t="shared" si="1"/>
        <v>12</v>
      </c>
      <c r="C40" s="543">
        <f t="shared" si="8"/>
        <v>0</v>
      </c>
      <c r="D40" s="537">
        <v>0</v>
      </c>
      <c r="E40" s="537">
        <v>0</v>
      </c>
      <c r="F40" s="537">
        <v>0</v>
      </c>
      <c r="G40" s="543"/>
      <c r="H40" s="544">
        <v>0</v>
      </c>
      <c r="I40" s="543"/>
      <c r="J40" s="537">
        <f>SUM(K40:W40)</f>
        <v>12</v>
      </c>
      <c r="K40" s="537">
        <v>0</v>
      </c>
      <c r="L40" s="537">
        <v>0</v>
      </c>
      <c r="M40" s="537">
        <v>0</v>
      </c>
      <c r="N40" s="544">
        <v>0</v>
      </c>
      <c r="O40" s="537">
        <v>1</v>
      </c>
      <c r="P40" s="537">
        <v>0</v>
      </c>
      <c r="Q40" s="537">
        <v>3</v>
      </c>
      <c r="R40" s="537">
        <v>4</v>
      </c>
      <c r="S40" s="537">
        <v>4</v>
      </c>
      <c r="T40" s="537">
        <v>0</v>
      </c>
      <c r="U40" s="537">
        <v>0</v>
      </c>
      <c r="V40" s="537">
        <v>0</v>
      </c>
      <c r="W40" s="537">
        <v>0</v>
      </c>
      <c r="X40" s="537">
        <v>0</v>
      </c>
      <c r="Y40" s="537">
        <v>0</v>
      </c>
      <c r="Z40" s="537">
        <v>0</v>
      </c>
      <c r="AA40" s="537">
        <v>0</v>
      </c>
      <c r="AB40" s="537">
        <v>0</v>
      </c>
      <c r="AC40" s="537">
        <v>0</v>
      </c>
      <c r="AD40" s="537"/>
      <c r="AE40" s="537"/>
      <c r="AF40" s="537"/>
      <c r="AG40" s="537"/>
      <c r="AH40" s="537"/>
      <c r="AI40" s="537"/>
      <c r="AJ40" s="537"/>
      <c r="AK40" s="537"/>
      <c r="AL40" s="537"/>
      <c r="AM40" s="537"/>
      <c r="AN40" s="537"/>
      <c r="AO40" s="537"/>
      <c r="AP40" s="537"/>
      <c r="AQ40" s="537"/>
      <c r="AR40" s="537"/>
      <c r="AS40" s="537"/>
      <c r="AT40" s="537"/>
      <c r="AU40" s="537"/>
      <c r="AV40" s="537"/>
      <c r="AW40" s="537"/>
      <c r="AX40" s="537"/>
      <c r="AY40" s="537"/>
      <c r="AZ40" s="537"/>
      <c r="BA40" s="537"/>
      <c r="BB40" s="537"/>
      <c r="BC40" s="537"/>
      <c r="BD40" s="537"/>
      <c r="BE40" s="537"/>
      <c r="BF40" s="537"/>
      <c r="BG40" s="537"/>
      <c r="BH40" s="537"/>
      <c r="BI40" s="537"/>
      <c r="BJ40" s="537"/>
      <c r="BK40" s="537"/>
      <c r="BL40" s="537"/>
      <c r="BM40" s="537"/>
      <c r="BN40" s="537"/>
      <c r="BO40" s="537"/>
      <c r="BP40" s="537"/>
      <c r="BQ40" s="537"/>
      <c r="BR40" s="537"/>
      <c r="BS40" s="537"/>
      <c r="BT40" s="537"/>
      <c r="BU40" s="537"/>
      <c r="BV40" s="537"/>
      <c r="BW40" s="537"/>
      <c r="BX40" s="537"/>
      <c r="BY40" s="537"/>
      <c r="BZ40" s="537"/>
    </row>
    <row r="41" spans="1:78" s="547" customFormat="1" ht="18" customHeight="1">
      <c r="A41" s="550" t="s">
        <v>719</v>
      </c>
      <c r="B41" s="545">
        <f t="shared" si="1"/>
        <v>119</v>
      </c>
      <c r="C41" s="549">
        <f t="shared" si="8"/>
        <v>0</v>
      </c>
      <c r="D41" s="548">
        <f aca="true" t="shared" si="10" ref="D41:AC41">SUM(D42:D45)</f>
        <v>0</v>
      </c>
      <c r="E41" s="548">
        <f t="shared" si="10"/>
        <v>0</v>
      </c>
      <c r="F41" s="548">
        <f t="shared" si="10"/>
        <v>0</v>
      </c>
      <c r="G41" s="548">
        <f t="shared" si="10"/>
        <v>0</v>
      </c>
      <c r="H41" s="548">
        <f t="shared" si="10"/>
        <v>0</v>
      </c>
      <c r="I41" s="548">
        <f t="shared" si="10"/>
        <v>0</v>
      </c>
      <c r="J41" s="548">
        <f t="shared" si="10"/>
        <v>119</v>
      </c>
      <c r="K41" s="548">
        <f t="shared" si="10"/>
        <v>0</v>
      </c>
      <c r="L41" s="548">
        <f t="shared" si="10"/>
        <v>0</v>
      </c>
      <c r="M41" s="548">
        <f t="shared" si="10"/>
        <v>1</v>
      </c>
      <c r="N41" s="548">
        <f t="shared" si="10"/>
        <v>1</v>
      </c>
      <c r="O41" s="548">
        <f t="shared" si="10"/>
        <v>5</v>
      </c>
      <c r="P41" s="548">
        <f t="shared" si="10"/>
        <v>0</v>
      </c>
      <c r="Q41" s="548">
        <f t="shared" si="10"/>
        <v>26</v>
      </c>
      <c r="R41" s="548">
        <f t="shared" si="10"/>
        <v>47</v>
      </c>
      <c r="S41" s="548">
        <f t="shared" si="10"/>
        <v>37</v>
      </c>
      <c r="T41" s="548">
        <f t="shared" si="10"/>
        <v>2</v>
      </c>
      <c r="U41" s="548">
        <f t="shared" si="10"/>
        <v>0</v>
      </c>
      <c r="V41" s="548">
        <f t="shared" si="10"/>
        <v>0</v>
      </c>
      <c r="W41" s="548">
        <f t="shared" si="10"/>
        <v>0</v>
      </c>
      <c r="X41" s="548">
        <f t="shared" si="10"/>
        <v>0</v>
      </c>
      <c r="Y41" s="548">
        <f t="shared" si="10"/>
        <v>0</v>
      </c>
      <c r="Z41" s="548">
        <f t="shared" si="10"/>
        <v>0</v>
      </c>
      <c r="AA41" s="548">
        <f t="shared" si="10"/>
        <v>0</v>
      </c>
      <c r="AB41" s="548">
        <f t="shared" si="10"/>
        <v>0</v>
      </c>
      <c r="AC41" s="548">
        <f t="shared" si="10"/>
        <v>0</v>
      </c>
      <c r="AD41" s="548"/>
      <c r="AE41" s="548"/>
      <c r="AF41" s="548"/>
      <c r="AG41" s="548"/>
      <c r="AH41" s="548"/>
      <c r="AI41" s="548"/>
      <c r="AJ41" s="548"/>
      <c r="AK41" s="548"/>
      <c r="AL41" s="548"/>
      <c r="AM41" s="548"/>
      <c r="AN41" s="548"/>
      <c r="AO41" s="548"/>
      <c r="AP41" s="548"/>
      <c r="AQ41" s="548"/>
      <c r="AR41" s="548"/>
      <c r="AS41" s="548"/>
      <c r="AT41" s="548"/>
      <c r="AU41" s="548"/>
      <c r="AV41" s="548"/>
      <c r="AW41" s="548"/>
      <c r="AX41" s="548"/>
      <c r="AY41" s="548"/>
      <c r="AZ41" s="548"/>
      <c r="BA41" s="548"/>
      <c r="BB41" s="548"/>
      <c r="BC41" s="548"/>
      <c r="BD41" s="548"/>
      <c r="BE41" s="548"/>
      <c r="BF41" s="548"/>
      <c r="BG41" s="548"/>
      <c r="BH41" s="548"/>
      <c r="BI41" s="548"/>
      <c r="BJ41" s="548"/>
      <c r="BK41" s="548"/>
      <c r="BL41" s="548"/>
      <c r="BM41" s="548"/>
      <c r="BN41" s="548"/>
      <c r="BO41" s="548"/>
      <c r="BP41" s="548"/>
      <c r="BQ41" s="548"/>
      <c r="BR41" s="548"/>
      <c r="BS41" s="548"/>
      <c r="BT41" s="548"/>
      <c r="BU41" s="548"/>
      <c r="BV41" s="548"/>
      <c r="BW41" s="548"/>
      <c r="BX41" s="548"/>
      <c r="BY41" s="548"/>
      <c r="BZ41" s="548"/>
    </row>
    <row r="42" spans="1:78" s="536" customFormat="1" ht="18" customHeight="1">
      <c r="A42" s="546" t="s">
        <v>718</v>
      </c>
      <c r="B42" s="545">
        <f t="shared" si="1"/>
        <v>37</v>
      </c>
      <c r="C42" s="543">
        <f t="shared" si="8"/>
        <v>0</v>
      </c>
      <c r="D42" s="537">
        <v>0</v>
      </c>
      <c r="E42" s="537">
        <v>0</v>
      </c>
      <c r="F42" s="537">
        <v>0</v>
      </c>
      <c r="G42" s="551"/>
      <c r="H42" s="537">
        <v>0</v>
      </c>
      <c r="I42" s="551"/>
      <c r="J42" s="537">
        <f>SUM(K42:W42)</f>
        <v>37</v>
      </c>
      <c r="K42" s="537">
        <v>0</v>
      </c>
      <c r="L42" s="537">
        <v>0</v>
      </c>
      <c r="M42" s="537">
        <v>1</v>
      </c>
      <c r="N42" s="537">
        <v>1</v>
      </c>
      <c r="O42" s="537">
        <v>2</v>
      </c>
      <c r="P42" s="537">
        <v>0</v>
      </c>
      <c r="Q42" s="537">
        <v>8</v>
      </c>
      <c r="R42" s="537">
        <v>14</v>
      </c>
      <c r="S42" s="537">
        <v>9</v>
      </c>
      <c r="T42" s="537">
        <v>2</v>
      </c>
      <c r="U42" s="537">
        <v>0</v>
      </c>
      <c r="V42" s="537">
        <v>0</v>
      </c>
      <c r="W42" s="537">
        <v>0</v>
      </c>
      <c r="X42" s="537">
        <v>0</v>
      </c>
      <c r="Y42" s="537">
        <v>0</v>
      </c>
      <c r="Z42" s="537">
        <v>0</v>
      </c>
      <c r="AA42" s="537">
        <v>0</v>
      </c>
      <c r="AB42" s="537">
        <v>0</v>
      </c>
      <c r="AC42" s="537">
        <v>0</v>
      </c>
      <c r="AD42" s="537"/>
      <c r="AE42" s="537"/>
      <c r="AF42" s="537"/>
      <c r="AG42" s="537"/>
      <c r="AH42" s="537"/>
      <c r="AI42" s="537"/>
      <c r="AJ42" s="537"/>
      <c r="AK42" s="537"/>
      <c r="AL42" s="537"/>
      <c r="AM42" s="537"/>
      <c r="AN42" s="537"/>
      <c r="AO42" s="537"/>
      <c r="AP42" s="537"/>
      <c r="AQ42" s="537"/>
      <c r="AR42" s="537"/>
      <c r="AS42" s="537"/>
      <c r="AT42" s="537"/>
      <c r="AU42" s="537"/>
      <c r="AV42" s="537"/>
      <c r="AW42" s="537"/>
      <c r="AX42" s="537"/>
      <c r="AY42" s="537"/>
      <c r="AZ42" s="537"/>
      <c r="BA42" s="537"/>
      <c r="BB42" s="537"/>
      <c r="BC42" s="537"/>
      <c r="BD42" s="537"/>
      <c r="BE42" s="537"/>
      <c r="BF42" s="537"/>
      <c r="BG42" s="537"/>
      <c r="BH42" s="537"/>
      <c r="BI42" s="537"/>
      <c r="BJ42" s="537"/>
      <c r="BK42" s="537"/>
      <c r="BL42" s="537"/>
      <c r="BM42" s="537"/>
      <c r="BN42" s="537"/>
      <c r="BO42" s="537"/>
      <c r="BP42" s="537"/>
      <c r="BQ42" s="537"/>
      <c r="BR42" s="537"/>
      <c r="BS42" s="537"/>
      <c r="BT42" s="537"/>
      <c r="BU42" s="537"/>
      <c r="BV42" s="537"/>
      <c r="BW42" s="537"/>
      <c r="BX42" s="537"/>
      <c r="BY42" s="537"/>
      <c r="BZ42" s="537"/>
    </row>
    <row r="43" spans="1:78" s="536" customFormat="1" ht="18" customHeight="1">
      <c r="A43" s="546" t="s">
        <v>717</v>
      </c>
      <c r="B43" s="545">
        <f t="shared" si="1"/>
        <v>21</v>
      </c>
      <c r="C43" s="543">
        <f t="shared" si="8"/>
        <v>0</v>
      </c>
      <c r="D43" s="537">
        <v>0</v>
      </c>
      <c r="E43" s="537">
        <v>0</v>
      </c>
      <c r="F43" s="537">
        <v>0</v>
      </c>
      <c r="G43" s="551"/>
      <c r="H43" s="537">
        <v>0</v>
      </c>
      <c r="I43" s="551"/>
      <c r="J43" s="537">
        <f>SUM(K43:W43)</f>
        <v>21</v>
      </c>
      <c r="K43" s="537">
        <v>0</v>
      </c>
      <c r="L43" s="537">
        <v>0</v>
      </c>
      <c r="M43" s="537">
        <v>0</v>
      </c>
      <c r="N43" s="537">
        <v>0</v>
      </c>
      <c r="O43" s="537">
        <v>1</v>
      </c>
      <c r="P43" s="537">
        <v>0</v>
      </c>
      <c r="Q43" s="537">
        <v>5</v>
      </c>
      <c r="R43" s="537">
        <v>8</v>
      </c>
      <c r="S43" s="537">
        <v>7</v>
      </c>
      <c r="T43" s="537">
        <v>0</v>
      </c>
      <c r="U43" s="537">
        <v>0</v>
      </c>
      <c r="V43" s="537">
        <v>0</v>
      </c>
      <c r="W43" s="537">
        <v>0</v>
      </c>
      <c r="X43" s="537">
        <v>0</v>
      </c>
      <c r="Y43" s="537">
        <v>0</v>
      </c>
      <c r="Z43" s="537">
        <v>0</v>
      </c>
      <c r="AA43" s="537">
        <v>0</v>
      </c>
      <c r="AB43" s="537">
        <v>0</v>
      </c>
      <c r="AC43" s="537">
        <v>0</v>
      </c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37"/>
      <c r="AT43" s="537"/>
      <c r="AU43" s="537"/>
      <c r="AV43" s="537"/>
      <c r="AW43" s="537"/>
      <c r="AX43" s="537"/>
      <c r="AY43" s="537"/>
      <c r="AZ43" s="537"/>
      <c r="BA43" s="537"/>
      <c r="BB43" s="537"/>
      <c r="BC43" s="537"/>
      <c r="BD43" s="537"/>
      <c r="BE43" s="537"/>
      <c r="BF43" s="537"/>
      <c r="BG43" s="537"/>
      <c r="BH43" s="537"/>
      <c r="BI43" s="537"/>
      <c r="BJ43" s="537"/>
      <c r="BK43" s="537"/>
      <c r="BL43" s="537"/>
      <c r="BM43" s="537"/>
      <c r="BN43" s="537"/>
      <c r="BO43" s="537"/>
      <c r="BP43" s="537"/>
      <c r="BQ43" s="537"/>
      <c r="BR43" s="537"/>
      <c r="BS43" s="537"/>
      <c r="BT43" s="537"/>
      <c r="BU43" s="537"/>
      <c r="BV43" s="537"/>
      <c r="BW43" s="537"/>
      <c r="BX43" s="537"/>
      <c r="BY43" s="537"/>
      <c r="BZ43" s="537"/>
    </row>
    <row r="44" spans="1:78" s="536" customFormat="1" ht="18" customHeight="1">
      <c r="A44" s="546" t="s">
        <v>716</v>
      </c>
      <c r="B44" s="545">
        <f t="shared" si="1"/>
        <v>34</v>
      </c>
      <c r="C44" s="543">
        <f t="shared" si="8"/>
        <v>0</v>
      </c>
      <c r="D44" s="537">
        <v>0</v>
      </c>
      <c r="E44" s="537">
        <v>0</v>
      </c>
      <c r="F44" s="537">
        <v>0</v>
      </c>
      <c r="G44" s="551"/>
      <c r="H44" s="537">
        <v>0</v>
      </c>
      <c r="I44" s="551"/>
      <c r="J44" s="537">
        <f>SUM(K44:W44)</f>
        <v>34</v>
      </c>
      <c r="K44" s="537">
        <v>0</v>
      </c>
      <c r="L44" s="537">
        <v>0</v>
      </c>
      <c r="M44" s="537">
        <v>0</v>
      </c>
      <c r="N44" s="537">
        <v>0</v>
      </c>
      <c r="O44" s="537">
        <v>1</v>
      </c>
      <c r="P44" s="537">
        <v>0</v>
      </c>
      <c r="Q44" s="537">
        <v>7</v>
      </c>
      <c r="R44" s="537">
        <v>15</v>
      </c>
      <c r="S44" s="537">
        <v>11</v>
      </c>
      <c r="T44" s="537">
        <v>0</v>
      </c>
      <c r="U44" s="537">
        <v>0</v>
      </c>
      <c r="V44" s="537">
        <v>0</v>
      </c>
      <c r="W44" s="537">
        <v>0</v>
      </c>
      <c r="X44" s="537">
        <v>0</v>
      </c>
      <c r="Y44" s="537">
        <v>0</v>
      </c>
      <c r="Z44" s="537">
        <v>0</v>
      </c>
      <c r="AA44" s="537">
        <v>0</v>
      </c>
      <c r="AB44" s="537">
        <v>0</v>
      </c>
      <c r="AC44" s="537">
        <v>0</v>
      </c>
      <c r="AD44" s="537"/>
      <c r="AE44" s="537"/>
      <c r="AF44" s="537"/>
      <c r="AG44" s="537"/>
      <c r="AH44" s="537"/>
      <c r="AI44" s="537"/>
      <c r="AJ44" s="537"/>
      <c r="AK44" s="537"/>
      <c r="AL44" s="537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  <c r="BI44" s="537"/>
      <c r="BJ44" s="537"/>
      <c r="BK44" s="537"/>
      <c r="BL44" s="537"/>
      <c r="BM44" s="537"/>
      <c r="BN44" s="537"/>
      <c r="BO44" s="537"/>
      <c r="BP44" s="537"/>
      <c r="BQ44" s="537"/>
      <c r="BR44" s="537"/>
      <c r="BS44" s="537"/>
      <c r="BT44" s="537"/>
      <c r="BU44" s="537"/>
      <c r="BV44" s="537"/>
      <c r="BW44" s="537"/>
      <c r="BX44" s="537"/>
      <c r="BY44" s="537"/>
      <c r="BZ44" s="537"/>
    </row>
    <row r="45" spans="1:78" s="536" customFormat="1" ht="18" customHeight="1">
      <c r="A45" s="546" t="s">
        <v>715</v>
      </c>
      <c r="B45" s="545">
        <f aca="true" t="shared" si="11" ref="B45:B76">SUM(D45+E45+F45+J45+Y45+Z45+AA45+AB45+AC45+H45+X45)</f>
        <v>27</v>
      </c>
      <c r="C45" s="543">
        <f t="shared" si="8"/>
        <v>0</v>
      </c>
      <c r="D45" s="537">
        <v>0</v>
      </c>
      <c r="E45" s="537">
        <v>0</v>
      </c>
      <c r="F45" s="537">
        <v>0</v>
      </c>
      <c r="G45" s="551"/>
      <c r="H45" s="537">
        <v>0</v>
      </c>
      <c r="I45" s="551"/>
      <c r="J45" s="537">
        <f>SUM(K45:W45)</f>
        <v>27</v>
      </c>
      <c r="K45" s="537">
        <v>0</v>
      </c>
      <c r="L45" s="537">
        <v>0</v>
      </c>
      <c r="M45" s="537">
        <v>0</v>
      </c>
      <c r="N45" s="537">
        <v>0</v>
      </c>
      <c r="O45" s="537">
        <v>1</v>
      </c>
      <c r="P45" s="537">
        <v>0</v>
      </c>
      <c r="Q45" s="537">
        <v>6</v>
      </c>
      <c r="R45" s="537">
        <v>10</v>
      </c>
      <c r="S45" s="537">
        <v>10</v>
      </c>
      <c r="T45" s="537">
        <v>0</v>
      </c>
      <c r="U45" s="537">
        <v>0</v>
      </c>
      <c r="V45" s="537">
        <v>0</v>
      </c>
      <c r="W45" s="537">
        <v>0</v>
      </c>
      <c r="X45" s="537">
        <v>0</v>
      </c>
      <c r="Y45" s="537">
        <v>0</v>
      </c>
      <c r="Z45" s="537">
        <v>0</v>
      </c>
      <c r="AA45" s="537">
        <v>0</v>
      </c>
      <c r="AB45" s="537">
        <v>0</v>
      </c>
      <c r="AC45" s="537">
        <v>0</v>
      </c>
      <c r="AD45" s="537"/>
      <c r="AE45" s="537"/>
      <c r="AF45" s="537"/>
      <c r="AG45" s="537"/>
      <c r="AH45" s="537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  <c r="AY45" s="537"/>
      <c r="AZ45" s="537"/>
      <c r="BA45" s="537"/>
      <c r="BB45" s="537"/>
      <c r="BC45" s="537"/>
      <c r="BD45" s="537"/>
      <c r="BE45" s="537"/>
      <c r="BF45" s="537"/>
      <c r="BG45" s="537"/>
      <c r="BH45" s="537"/>
      <c r="BI45" s="537"/>
      <c r="BJ45" s="537"/>
      <c r="BK45" s="537"/>
      <c r="BL45" s="537"/>
      <c r="BM45" s="537"/>
      <c r="BN45" s="537"/>
      <c r="BO45" s="537"/>
      <c r="BP45" s="537"/>
      <c r="BQ45" s="537"/>
      <c r="BR45" s="537"/>
      <c r="BS45" s="537"/>
      <c r="BT45" s="537"/>
      <c r="BU45" s="537"/>
      <c r="BV45" s="537"/>
      <c r="BW45" s="537"/>
      <c r="BX45" s="537"/>
      <c r="BY45" s="537"/>
      <c r="BZ45" s="537"/>
    </row>
    <row r="46" spans="1:78" s="547" customFormat="1" ht="18" customHeight="1">
      <c r="A46" s="550" t="s">
        <v>714</v>
      </c>
      <c r="B46" s="545">
        <f t="shared" si="11"/>
        <v>118</v>
      </c>
      <c r="C46" s="549">
        <f t="shared" si="8"/>
        <v>0</v>
      </c>
      <c r="D46" s="548">
        <f aca="true" t="shared" si="12" ref="D46:AC46">SUM(D47:D50)</f>
        <v>0</v>
      </c>
      <c r="E46" s="548">
        <f t="shared" si="12"/>
        <v>0</v>
      </c>
      <c r="F46" s="548">
        <f t="shared" si="12"/>
        <v>0</v>
      </c>
      <c r="G46" s="548">
        <f t="shared" si="12"/>
        <v>0</v>
      </c>
      <c r="H46" s="548">
        <f t="shared" si="12"/>
        <v>0</v>
      </c>
      <c r="I46" s="548">
        <f t="shared" si="12"/>
        <v>0</v>
      </c>
      <c r="J46" s="548">
        <f t="shared" si="12"/>
        <v>118</v>
      </c>
      <c r="K46" s="548">
        <f t="shared" si="12"/>
        <v>0</v>
      </c>
      <c r="L46" s="548">
        <f t="shared" si="12"/>
        <v>0</v>
      </c>
      <c r="M46" s="548">
        <f t="shared" si="12"/>
        <v>1</v>
      </c>
      <c r="N46" s="548">
        <f t="shared" si="12"/>
        <v>0</v>
      </c>
      <c r="O46" s="548">
        <f t="shared" si="12"/>
        <v>4</v>
      </c>
      <c r="P46" s="548">
        <f t="shared" si="12"/>
        <v>0</v>
      </c>
      <c r="Q46" s="548">
        <f t="shared" si="12"/>
        <v>25</v>
      </c>
      <c r="R46" s="548">
        <f t="shared" si="12"/>
        <v>40</v>
      </c>
      <c r="S46" s="548">
        <f t="shared" si="12"/>
        <v>39</v>
      </c>
      <c r="T46" s="548">
        <f t="shared" si="12"/>
        <v>7</v>
      </c>
      <c r="U46" s="548">
        <f t="shared" si="12"/>
        <v>0</v>
      </c>
      <c r="V46" s="548">
        <f t="shared" si="12"/>
        <v>1</v>
      </c>
      <c r="W46" s="548">
        <f t="shared" si="12"/>
        <v>1</v>
      </c>
      <c r="X46" s="548">
        <f t="shared" si="12"/>
        <v>0</v>
      </c>
      <c r="Y46" s="548">
        <f t="shared" si="12"/>
        <v>0</v>
      </c>
      <c r="Z46" s="548">
        <f t="shared" si="12"/>
        <v>0</v>
      </c>
      <c r="AA46" s="548">
        <f t="shared" si="12"/>
        <v>0</v>
      </c>
      <c r="AB46" s="548">
        <f t="shared" si="12"/>
        <v>0</v>
      </c>
      <c r="AC46" s="548">
        <f t="shared" si="12"/>
        <v>0</v>
      </c>
      <c r="AD46" s="548"/>
      <c r="AE46" s="548"/>
      <c r="AF46" s="548"/>
      <c r="AG46" s="548"/>
      <c r="AH46" s="548"/>
      <c r="AI46" s="548"/>
      <c r="AJ46" s="548"/>
      <c r="AK46" s="548"/>
      <c r="AL46" s="548"/>
      <c r="AM46" s="548"/>
      <c r="AN46" s="548"/>
      <c r="AO46" s="548"/>
      <c r="AP46" s="548"/>
      <c r="AQ46" s="548"/>
      <c r="AR46" s="548"/>
      <c r="AS46" s="548"/>
      <c r="AT46" s="548"/>
      <c r="AU46" s="548"/>
      <c r="AV46" s="548"/>
      <c r="AW46" s="548"/>
      <c r="AX46" s="548"/>
      <c r="AY46" s="548"/>
      <c r="AZ46" s="548"/>
      <c r="BA46" s="548"/>
      <c r="BB46" s="548"/>
      <c r="BC46" s="548"/>
      <c r="BD46" s="548"/>
      <c r="BE46" s="548"/>
      <c r="BF46" s="548"/>
      <c r="BG46" s="548"/>
      <c r="BH46" s="548"/>
      <c r="BI46" s="548"/>
      <c r="BJ46" s="548"/>
      <c r="BK46" s="548"/>
      <c r="BL46" s="548"/>
      <c r="BM46" s="548"/>
      <c r="BN46" s="548"/>
      <c r="BO46" s="548"/>
      <c r="BP46" s="548"/>
      <c r="BQ46" s="548"/>
      <c r="BR46" s="548"/>
      <c r="BS46" s="548"/>
      <c r="BT46" s="548"/>
      <c r="BU46" s="548"/>
      <c r="BV46" s="548"/>
      <c r="BW46" s="548"/>
      <c r="BX46" s="548"/>
      <c r="BY46" s="548"/>
      <c r="BZ46" s="548"/>
    </row>
    <row r="47" spans="1:78" s="536" customFormat="1" ht="18" customHeight="1">
      <c r="A47" s="546" t="s">
        <v>713</v>
      </c>
      <c r="B47" s="545">
        <f t="shared" si="11"/>
        <v>48</v>
      </c>
      <c r="C47" s="543"/>
      <c r="D47" s="537">
        <v>0</v>
      </c>
      <c r="E47" s="537">
        <v>0</v>
      </c>
      <c r="F47" s="537">
        <v>0</v>
      </c>
      <c r="G47" s="543"/>
      <c r="H47" s="544">
        <v>0</v>
      </c>
      <c r="I47" s="543"/>
      <c r="J47" s="537">
        <f>SUM(K47:W47)</f>
        <v>48</v>
      </c>
      <c r="K47" s="537">
        <v>0</v>
      </c>
      <c r="L47" s="537">
        <v>0</v>
      </c>
      <c r="M47" s="537">
        <v>1</v>
      </c>
      <c r="N47" s="544">
        <v>0</v>
      </c>
      <c r="O47" s="537">
        <v>1</v>
      </c>
      <c r="P47" s="537">
        <v>0</v>
      </c>
      <c r="Q47" s="537">
        <v>10</v>
      </c>
      <c r="R47" s="537">
        <v>17</v>
      </c>
      <c r="S47" s="537">
        <v>16</v>
      </c>
      <c r="T47" s="537">
        <v>1</v>
      </c>
      <c r="U47" s="537">
        <v>0</v>
      </c>
      <c r="V47" s="537">
        <v>1</v>
      </c>
      <c r="W47" s="537">
        <v>1</v>
      </c>
      <c r="X47" s="537">
        <v>0</v>
      </c>
      <c r="Y47" s="537">
        <v>0</v>
      </c>
      <c r="Z47" s="537">
        <v>0</v>
      </c>
      <c r="AA47" s="537">
        <v>0</v>
      </c>
      <c r="AB47" s="537">
        <v>0</v>
      </c>
      <c r="AC47" s="537">
        <v>0</v>
      </c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7"/>
      <c r="AQ47" s="537"/>
      <c r="AR47" s="537"/>
      <c r="AS47" s="537"/>
      <c r="AT47" s="537"/>
      <c r="AU47" s="537"/>
      <c r="AV47" s="537"/>
      <c r="AW47" s="537"/>
      <c r="AX47" s="537"/>
      <c r="AY47" s="537"/>
      <c r="AZ47" s="537"/>
      <c r="BA47" s="537"/>
      <c r="BB47" s="537"/>
      <c r="BC47" s="537"/>
      <c r="BD47" s="537"/>
      <c r="BE47" s="537"/>
      <c r="BF47" s="537"/>
      <c r="BG47" s="537"/>
      <c r="BH47" s="537"/>
      <c r="BI47" s="537"/>
      <c r="BJ47" s="537"/>
      <c r="BK47" s="537"/>
      <c r="BL47" s="537"/>
      <c r="BM47" s="537"/>
      <c r="BN47" s="537"/>
      <c r="BO47" s="537"/>
      <c r="BP47" s="537"/>
      <c r="BQ47" s="537"/>
      <c r="BR47" s="537"/>
      <c r="BS47" s="537"/>
      <c r="BT47" s="537"/>
      <c r="BU47" s="537"/>
      <c r="BV47" s="537"/>
      <c r="BW47" s="537"/>
      <c r="BX47" s="537"/>
      <c r="BY47" s="537"/>
      <c r="BZ47" s="537"/>
    </row>
    <row r="48" spans="1:78" s="536" customFormat="1" ht="18" customHeight="1">
      <c r="A48" s="546" t="s">
        <v>712</v>
      </c>
      <c r="B48" s="545">
        <f t="shared" si="11"/>
        <v>21</v>
      </c>
      <c r="C48" s="543"/>
      <c r="D48" s="537">
        <v>0</v>
      </c>
      <c r="E48" s="537">
        <v>0</v>
      </c>
      <c r="F48" s="537">
        <v>0</v>
      </c>
      <c r="G48" s="543"/>
      <c r="H48" s="544">
        <v>0</v>
      </c>
      <c r="I48" s="543"/>
      <c r="J48" s="537">
        <f>SUM(K48:W48)</f>
        <v>21</v>
      </c>
      <c r="K48" s="544">
        <v>0</v>
      </c>
      <c r="L48" s="544">
        <v>0</v>
      </c>
      <c r="M48" s="544">
        <v>0</v>
      </c>
      <c r="N48" s="544">
        <v>0</v>
      </c>
      <c r="O48" s="537">
        <v>1</v>
      </c>
      <c r="P48" s="537">
        <v>0</v>
      </c>
      <c r="Q48" s="537">
        <v>5</v>
      </c>
      <c r="R48" s="537">
        <v>9</v>
      </c>
      <c r="S48" s="537">
        <v>6</v>
      </c>
      <c r="T48" s="537">
        <v>0</v>
      </c>
      <c r="U48" s="537">
        <v>0</v>
      </c>
      <c r="V48" s="537">
        <v>0</v>
      </c>
      <c r="W48" s="537">
        <v>0</v>
      </c>
      <c r="X48" s="537">
        <v>0</v>
      </c>
      <c r="Y48" s="537">
        <v>0</v>
      </c>
      <c r="Z48" s="537">
        <v>0</v>
      </c>
      <c r="AA48" s="537">
        <v>0</v>
      </c>
      <c r="AB48" s="537">
        <v>0</v>
      </c>
      <c r="AC48" s="537">
        <v>0</v>
      </c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537"/>
      <c r="BM48" s="537"/>
      <c r="BN48" s="537"/>
      <c r="BO48" s="537"/>
      <c r="BP48" s="537"/>
      <c r="BQ48" s="537"/>
      <c r="BR48" s="537"/>
      <c r="BS48" s="537"/>
      <c r="BT48" s="537"/>
      <c r="BU48" s="537"/>
      <c r="BV48" s="537"/>
      <c r="BW48" s="537"/>
      <c r="BX48" s="537"/>
      <c r="BY48" s="537"/>
      <c r="BZ48" s="537"/>
    </row>
    <row r="49" spans="1:78" s="536" customFormat="1" ht="18" customHeight="1">
      <c r="A49" s="546" t="s">
        <v>711</v>
      </c>
      <c r="B49" s="545">
        <f t="shared" si="11"/>
        <v>34</v>
      </c>
      <c r="C49" s="543"/>
      <c r="D49" s="537">
        <v>0</v>
      </c>
      <c r="E49" s="537">
        <v>0</v>
      </c>
      <c r="F49" s="537">
        <v>0</v>
      </c>
      <c r="G49" s="543"/>
      <c r="H49" s="544">
        <v>0</v>
      </c>
      <c r="I49" s="543"/>
      <c r="J49" s="537">
        <f>SUM(K49:W49)</f>
        <v>34</v>
      </c>
      <c r="K49" s="544">
        <v>0</v>
      </c>
      <c r="L49" s="544">
        <v>0</v>
      </c>
      <c r="M49" s="544">
        <v>0</v>
      </c>
      <c r="N49" s="544">
        <v>0</v>
      </c>
      <c r="O49" s="537">
        <v>1</v>
      </c>
      <c r="P49" s="537">
        <v>0</v>
      </c>
      <c r="Q49" s="537">
        <v>5</v>
      </c>
      <c r="R49" s="537">
        <v>8</v>
      </c>
      <c r="S49" s="537">
        <v>14</v>
      </c>
      <c r="T49" s="537">
        <v>6</v>
      </c>
      <c r="U49" s="537">
        <v>0</v>
      </c>
      <c r="V49" s="537">
        <v>0</v>
      </c>
      <c r="W49" s="537">
        <v>0</v>
      </c>
      <c r="X49" s="537">
        <v>0</v>
      </c>
      <c r="Y49" s="537">
        <v>0</v>
      </c>
      <c r="Z49" s="537">
        <v>0</v>
      </c>
      <c r="AA49" s="537">
        <v>0</v>
      </c>
      <c r="AB49" s="537">
        <v>0</v>
      </c>
      <c r="AC49" s="537">
        <v>0</v>
      </c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  <c r="AY49" s="537"/>
      <c r="AZ49" s="537"/>
      <c r="BA49" s="537"/>
      <c r="BB49" s="537"/>
      <c r="BC49" s="537"/>
      <c r="BD49" s="537"/>
      <c r="BE49" s="537"/>
      <c r="BF49" s="537"/>
      <c r="BG49" s="537"/>
      <c r="BH49" s="537"/>
      <c r="BI49" s="537"/>
      <c r="BJ49" s="537"/>
      <c r="BK49" s="537"/>
      <c r="BL49" s="537"/>
      <c r="BM49" s="537"/>
      <c r="BN49" s="537"/>
      <c r="BO49" s="537"/>
      <c r="BP49" s="537"/>
      <c r="BQ49" s="537"/>
      <c r="BR49" s="537"/>
      <c r="BS49" s="537"/>
      <c r="BT49" s="537"/>
      <c r="BU49" s="537"/>
      <c r="BV49" s="537"/>
      <c r="BW49" s="537"/>
      <c r="BX49" s="537"/>
      <c r="BY49" s="537"/>
      <c r="BZ49" s="537"/>
    </row>
    <row r="50" spans="1:78" s="536" customFormat="1" ht="18" customHeight="1">
      <c r="A50" s="546" t="s">
        <v>710</v>
      </c>
      <c r="B50" s="545">
        <f t="shared" si="11"/>
        <v>15</v>
      </c>
      <c r="C50" s="543"/>
      <c r="D50" s="537">
        <v>0</v>
      </c>
      <c r="E50" s="537">
        <v>0</v>
      </c>
      <c r="F50" s="537">
        <v>0</v>
      </c>
      <c r="G50" s="543"/>
      <c r="H50" s="544">
        <v>0</v>
      </c>
      <c r="I50" s="543"/>
      <c r="J50" s="537">
        <f>SUM(K50:W50)</f>
        <v>15</v>
      </c>
      <c r="K50" s="544">
        <v>0</v>
      </c>
      <c r="L50" s="544">
        <v>0</v>
      </c>
      <c r="M50" s="544">
        <v>0</v>
      </c>
      <c r="N50" s="544">
        <v>0</v>
      </c>
      <c r="O50" s="537">
        <v>1</v>
      </c>
      <c r="P50" s="537">
        <v>0</v>
      </c>
      <c r="Q50" s="537">
        <v>5</v>
      </c>
      <c r="R50" s="537">
        <v>6</v>
      </c>
      <c r="S50" s="537">
        <v>3</v>
      </c>
      <c r="T50" s="537">
        <v>0</v>
      </c>
      <c r="U50" s="537">
        <v>0</v>
      </c>
      <c r="V50" s="537">
        <v>0</v>
      </c>
      <c r="W50" s="537">
        <v>0</v>
      </c>
      <c r="X50" s="537">
        <v>0</v>
      </c>
      <c r="Y50" s="537">
        <v>0</v>
      </c>
      <c r="Z50" s="537">
        <v>0</v>
      </c>
      <c r="AA50" s="537">
        <v>0</v>
      </c>
      <c r="AB50" s="537">
        <v>0</v>
      </c>
      <c r="AC50" s="537">
        <v>0</v>
      </c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  <c r="BI50" s="537"/>
      <c r="BJ50" s="537"/>
      <c r="BK50" s="537"/>
      <c r="BL50" s="537"/>
      <c r="BM50" s="537"/>
      <c r="BN50" s="537"/>
      <c r="BO50" s="537"/>
      <c r="BP50" s="537"/>
      <c r="BQ50" s="537"/>
      <c r="BR50" s="537"/>
      <c r="BS50" s="537"/>
      <c r="BT50" s="537"/>
      <c r="BU50" s="537"/>
      <c r="BV50" s="537"/>
      <c r="BW50" s="537"/>
      <c r="BX50" s="537"/>
      <c r="BY50" s="537"/>
      <c r="BZ50" s="537"/>
    </row>
    <row r="51" spans="1:78" s="547" customFormat="1" ht="18" customHeight="1">
      <c r="A51" s="550" t="s">
        <v>709</v>
      </c>
      <c r="B51" s="545">
        <f t="shared" si="11"/>
        <v>165</v>
      </c>
      <c r="C51" s="549">
        <f>SUM(G51+I51)</f>
        <v>1</v>
      </c>
      <c r="D51" s="548">
        <f aca="true" t="shared" si="13" ref="D51:AC51">SUM(D52:D56)</f>
        <v>1</v>
      </c>
      <c r="E51" s="548">
        <f t="shared" si="13"/>
        <v>8</v>
      </c>
      <c r="F51" s="548">
        <f t="shared" si="13"/>
        <v>0</v>
      </c>
      <c r="G51" s="548">
        <f t="shared" si="13"/>
        <v>0</v>
      </c>
      <c r="H51" s="548">
        <f t="shared" si="13"/>
        <v>1</v>
      </c>
      <c r="I51" s="549">
        <f t="shared" si="13"/>
        <v>1</v>
      </c>
      <c r="J51" s="548">
        <f t="shared" si="13"/>
        <v>153</v>
      </c>
      <c r="K51" s="548">
        <f t="shared" si="13"/>
        <v>0</v>
      </c>
      <c r="L51" s="548">
        <f t="shared" si="13"/>
        <v>0</v>
      </c>
      <c r="M51" s="548">
        <f t="shared" si="13"/>
        <v>1</v>
      </c>
      <c r="N51" s="548">
        <f t="shared" si="13"/>
        <v>0</v>
      </c>
      <c r="O51" s="548">
        <f t="shared" si="13"/>
        <v>5</v>
      </c>
      <c r="P51" s="548">
        <f t="shared" si="13"/>
        <v>0</v>
      </c>
      <c r="Q51" s="548">
        <f t="shared" si="13"/>
        <v>22</v>
      </c>
      <c r="R51" s="548">
        <f t="shared" si="13"/>
        <v>45</v>
      </c>
      <c r="S51" s="548">
        <f t="shared" si="13"/>
        <v>53</v>
      </c>
      <c r="T51" s="548">
        <f t="shared" si="13"/>
        <v>25</v>
      </c>
      <c r="U51" s="548">
        <f t="shared" si="13"/>
        <v>2</v>
      </c>
      <c r="V51" s="548">
        <f t="shared" si="13"/>
        <v>0</v>
      </c>
      <c r="W51" s="548">
        <f t="shared" si="13"/>
        <v>0</v>
      </c>
      <c r="X51" s="548">
        <f t="shared" si="13"/>
        <v>0</v>
      </c>
      <c r="Y51" s="548">
        <f t="shared" si="13"/>
        <v>0</v>
      </c>
      <c r="Z51" s="548">
        <f t="shared" si="13"/>
        <v>2</v>
      </c>
      <c r="AA51" s="548">
        <f t="shared" si="13"/>
        <v>0</v>
      </c>
      <c r="AB51" s="548">
        <f t="shared" si="13"/>
        <v>0</v>
      </c>
      <c r="AC51" s="548">
        <f t="shared" si="13"/>
        <v>0</v>
      </c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48"/>
      <c r="BE51" s="548"/>
      <c r="BF51" s="548"/>
      <c r="BG51" s="548"/>
      <c r="BH51" s="548"/>
      <c r="BI51" s="548"/>
      <c r="BJ51" s="548"/>
      <c r="BK51" s="548"/>
      <c r="BL51" s="548"/>
      <c r="BM51" s="548"/>
      <c r="BN51" s="548"/>
      <c r="BO51" s="548"/>
      <c r="BP51" s="548"/>
      <c r="BQ51" s="548"/>
      <c r="BR51" s="548"/>
      <c r="BS51" s="548"/>
      <c r="BT51" s="548"/>
      <c r="BU51" s="548"/>
      <c r="BV51" s="548"/>
      <c r="BW51" s="548"/>
      <c r="BX51" s="548"/>
      <c r="BY51" s="548"/>
      <c r="BZ51" s="548"/>
    </row>
    <row r="52" spans="1:78" s="536" customFormat="1" ht="18" customHeight="1">
      <c r="A52" s="546" t="s">
        <v>708</v>
      </c>
      <c r="B52" s="545">
        <f t="shared" si="11"/>
        <v>66</v>
      </c>
      <c r="C52" s="543"/>
      <c r="D52" s="537">
        <v>1</v>
      </c>
      <c r="E52" s="537">
        <v>8</v>
      </c>
      <c r="F52" s="537">
        <v>0</v>
      </c>
      <c r="G52" s="543"/>
      <c r="H52" s="544">
        <v>1</v>
      </c>
      <c r="I52" s="543">
        <v>1</v>
      </c>
      <c r="J52" s="537">
        <f>SUM(K52:W52)</f>
        <v>54</v>
      </c>
      <c r="K52" s="537">
        <v>0</v>
      </c>
      <c r="L52" s="537">
        <v>0</v>
      </c>
      <c r="M52" s="537">
        <v>1</v>
      </c>
      <c r="N52" s="544">
        <v>0</v>
      </c>
      <c r="O52" s="537">
        <v>1</v>
      </c>
      <c r="P52" s="537">
        <v>0</v>
      </c>
      <c r="Q52" s="537">
        <v>6</v>
      </c>
      <c r="R52" s="537">
        <v>17</v>
      </c>
      <c r="S52" s="537">
        <v>16</v>
      </c>
      <c r="T52" s="537">
        <v>12</v>
      </c>
      <c r="U52" s="537">
        <v>1</v>
      </c>
      <c r="V52" s="537">
        <v>0</v>
      </c>
      <c r="W52" s="537">
        <v>0</v>
      </c>
      <c r="X52" s="537">
        <v>0</v>
      </c>
      <c r="Y52" s="537">
        <v>0</v>
      </c>
      <c r="Z52" s="537">
        <v>2</v>
      </c>
      <c r="AA52" s="537">
        <v>0</v>
      </c>
      <c r="AB52" s="537">
        <v>0</v>
      </c>
      <c r="AC52" s="537">
        <v>0</v>
      </c>
      <c r="AD52" s="537"/>
      <c r="AE52" s="537"/>
      <c r="AF52" s="537"/>
      <c r="AG52" s="537"/>
      <c r="AH52" s="537"/>
      <c r="AI52" s="537"/>
      <c r="AJ52" s="537"/>
      <c r="AK52" s="537"/>
      <c r="AL52" s="537"/>
      <c r="AM52" s="537"/>
      <c r="AN52" s="537"/>
      <c r="AO52" s="537"/>
      <c r="AP52" s="537"/>
      <c r="AQ52" s="537"/>
      <c r="AR52" s="537"/>
      <c r="AS52" s="537"/>
      <c r="AT52" s="537"/>
      <c r="AU52" s="537"/>
      <c r="AV52" s="537"/>
      <c r="AW52" s="537"/>
      <c r="AX52" s="537"/>
      <c r="AY52" s="537"/>
      <c r="AZ52" s="537"/>
      <c r="BA52" s="537"/>
      <c r="BB52" s="537"/>
      <c r="BC52" s="537"/>
      <c r="BD52" s="537"/>
      <c r="BE52" s="537"/>
      <c r="BF52" s="537"/>
      <c r="BG52" s="537"/>
      <c r="BH52" s="537"/>
      <c r="BI52" s="537"/>
      <c r="BJ52" s="537"/>
      <c r="BK52" s="537"/>
      <c r="BL52" s="537"/>
      <c r="BM52" s="537"/>
      <c r="BN52" s="537"/>
      <c r="BO52" s="537"/>
      <c r="BP52" s="537"/>
      <c r="BQ52" s="537"/>
      <c r="BR52" s="537"/>
      <c r="BS52" s="537"/>
      <c r="BT52" s="537"/>
      <c r="BU52" s="537"/>
      <c r="BV52" s="537"/>
      <c r="BW52" s="537"/>
      <c r="BX52" s="537"/>
      <c r="BY52" s="537"/>
      <c r="BZ52" s="537"/>
    </row>
    <row r="53" spans="1:78" s="536" customFormat="1" ht="18" customHeight="1">
      <c r="A53" s="546" t="s">
        <v>707</v>
      </c>
      <c r="B53" s="545">
        <f t="shared" si="11"/>
        <v>23</v>
      </c>
      <c r="C53" s="543"/>
      <c r="D53" s="537">
        <v>0</v>
      </c>
      <c r="E53" s="537">
        <v>0</v>
      </c>
      <c r="F53" s="537">
        <v>0</v>
      </c>
      <c r="G53" s="543"/>
      <c r="H53" s="544">
        <v>0</v>
      </c>
      <c r="I53" s="543"/>
      <c r="J53" s="537">
        <f>SUM(K53:W53)</f>
        <v>23</v>
      </c>
      <c r="K53" s="544">
        <v>0</v>
      </c>
      <c r="L53" s="544">
        <v>0</v>
      </c>
      <c r="M53" s="544">
        <v>0</v>
      </c>
      <c r="N53" s="544">
        <v>0</v>
      </c>
      <c r="O53" s="537">
        <v>1</v>
      </c>
      <c r="P53" s="537">
        <v>0</v>
      </c>
      <c r="Q53" s="537">
        <v>5</v>
      </c>
      <c r="R53" s="537">
        <v>6</v>
      </c>
      <c r="S53" s="537">
        <v>11</v>
      </c>
      <c r="T53" s="537">
        <v>0</v>
      </c>
      <c r="U53" s="537">
        <v>0</v>
      </c>
      <c r="V53" s="537">
        <v>0</v>
      </c>
      <c r="W53" s="537">
        <v>0</v>
      </c>
      <c r="X53" s="537">
        <v>0</v>
      </c>
      <c r="Y53" s="537">
        <v>0</v>
      </c>
      <c r="Z53" s="537">
        <v>0</v>
      </c>
      <c r="AA53" s="537">
        <v>0</v>
      </c>
      <c r="AB53" s="537">
        <v>0</v>
      </c>
      <c r="AC53" s="537">
        <v>0</v>
      </c>
      <c r="AD53" s="537"/>
      <c r="AE53" s="537"/>
      <c r="AF53" s="537"/>
      <c r="AG53" s="537"/>
      <c r="AH53" s="537"/>
      <c r="AI53" s="537"/>
      <c r="AJ53" s="537"/>
      <c r="AK53" s="537"/>
      <c r="AL53" s="537"/>
      <c r="AM53" s="537"/>
      <c r="AN53" s="537"/>
      <c r="AO53" s="537"/>
      <c r="AP53" s="537"/>
      <c r="AQ53" s="537"/>
      <c r="AR53" s="537"/>
      <c r="AS53" s="537"/>
      <c r="AT53" s="537"/>
      <c r="AU53" s="537"/>
      <c r="AV53" s="537"/>
      <c r="AW53" s="537"/>
      <c r="AX53" s="537"/>
      <c r="AY53" s="537"/>
      <c r="AZ53" s="537"/>
      <c r="BA53" s="537"/>
      <c r="BB53" s="537"/>
      <c r="BC53" s="537"/>
      <c r="BD53" s="537"/>
      <c r="BE53" s="537"/>
      <c r="BF53" s="537"/>
      <c r="BG53" s="537"/>
      <c r="BH53" s="537"/>
      <c r="BI53" s="537"/>
      <c r="BJ53" s="537"/>
      <c r="BK53" s="537"/>
      <c r="BL53" s="537"/>
      <c r="BM53" s="537"/>
      <c r="BN53" s="537"/>
      <c r="BO53" s="537"/>
      <c r="BP53" s="537"/>
      <c r="BQ53" s="537"/>
      <c r="BR53" s="537"/>
      <c r="BS53" s="537"/>
      <c r="BT53" s="537"/>
      <c r="BU53" s="537"/>
      <c r="BV53" s="537"/>
      <c r="BW53" s="537"/>
      <c r="BX53" s="537"/>
      <c r="BY53" s="537"/>
      <c r="BZ53" s="537"/>
    </row>
    <row r="54" spans="1:78" s="536" customFormat="1" ht="18" customHeight="1">
      <c r="A54" s="546" t="s">
        <v>706</v>
      </c>
      <c r="B54" s="545">
        <f t="shared" si="11"/>
        <v>26</v>
      </c>
      <c r="C54" s="543"/>
      <c r="D54" s="537">
        <v>0</v>
      </c>
      <c r="E54" s="537">
        <v>0</v>
      </c>
      <c r="F54" s="537">
        <v>0</v>
      </c>
      <c r="G54" s="543"/>
      <c r="H54" s="544">
        <v>0</v>
      </c>
      <c r="I54" s="543"/>
      <c r="J54" s="537">
        <f>SUM(K54:W54)</f>
        <v>26</v>
      </c>
      <c r="K54" s="544">
        <v>0</v>
      </c>
      <c r="L54" s="544">
        <v>0</v>
      </c>
      <c r="M54" s="544">
        <v>0</v>
      </c>
      <c r="N54" s="544">
        <v>0</v>
      </c>
      <c r="O54" s="537">
        <v>1</v>
      </c>
      <c r="P54" s="537">
        <v>0</v>
      </c>
      <c r="Q54" s="537">
        <v>5</v>
      </c>
      <c r="R54" s="537">
        <v>8</v>
      </c>
      <c r="S54" s="537">
        <v>10</v>
      </c>
      <c r="T54" s="537">
        <v>1</v>
      </c>
      <c r="U54" s="537">
        <v>1</v>
      </c>
      <c r="V54" s="537">
        <v>0</v>
      </c>
      <c r="W54" s="537">
        <v>0</v>
      </c>
      <c r="X54" s="537">
        <v>0</v>
      </c>
      <c r="Y54" s="537">
        <v>0</v>
      </c>
      <c r="Z54" s="537">
        <v>0</v>
      </c>
      <c r="AA54" s="537">
        <v>0</v>
      </c>
      <c r="AB54" s="537">
        <v>0</v>
      </c>
      <c r="AC54" s="537">
        <v>0</v>
      </c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537"/>
      <c r="BR54" s="537"/>
      <c r="BS54" s="537"/>
      <c r="BT54" s="537"/>
      <c r="BU54" s="537"/>
      <c r="BV54" s="537"/>
      <c r="BW54" s="537"/>
      <c r="BX54" s="537"/>
      <c r="BY54" s="537"/>
      <c r="BZ54" s="537"/>
    </row>
    <row r="55" spans="1:78" s="536" customFormat="1" ht="18" customHeight="1">
      <c r="A55" s="546" t="s">
        <v>705</v>
      </c>
      <c r="B55" s="545">
        <f t="shared" si="11"/>
        <v>42</v>
      </c>
      <c r="C55" s="543"/>
      <c r="D55" s="537">
        <v>0</v>
      </c>
      <c r="E55" s="537">
        <v>0</v>
      </c>
      <c r="F55" s="537">
        <v>0</v>
      </c>
      <c r="G55" s="543"/>
      <c r="H55" s="544">
        <v>0</v>
      </c>
      <c r="I55" s="543"/>
      <c r="J55" s="537">
        <f>SUM(K55:W55)</f>
        <v>42</v>
      </c>
      <c r="K55" s="544">
        <v>0</v>
      </c>
      <c r="L55" s="544">
        <v>0</v>
      </c>
      <c r="M55" s="544">
        <v>0</v>
      </c>
      <c r="N55" s="544">
        <v>0</v>
      </c>
      <c r="O55" s="537">
        <v>1</v>
      </c>
      <c r="P55" s="537">
        <v>0</v>
      </c>
      <c r="Q55" s="537">
        <v>4</v>
      </c>
      <c r="R55" s="537">
        <v>11</v>
      </c>
      <c r="S55" s="537">
        <v>14</v>
      </c>
      <c r="T55" s="537">
        <v>12</v>
      </c>
      <c r="U55" s="537">
        <v>0</v>
      </c>
      <c r="V55" s="537">
        <v>0</v>
      </c>
      <c r="W55" s="537">
        <v>0</v>
      </c>
      <c r="X55" s="537">
        <v>0</v>
      </c>
      <c r="Y55" s="537">
        <v>0</v>
      </c>
      <c r="Z55" s="537">
        <v>0</v>
      </c>
      <c r="AA55" s="537">
        <v>0</v>
      </c>
      <c r="AB55" s="537">
        <v>0</v>
      </c>
      <c r="AC55" s="537">
        <v>0</v>
      </c>
      <c r="AD55" s="537"/>
      <c r="AE55" s="537"/>
      <c r="AF55" s="537"/>
      <c r="AG55" s="537"/>
      <c r="AH55" s="537"/>
      <c r="AI55" s="537"/>
      <c r="AJ55" s="537"/>
      <c r="AK55" s="537"/>
      <c r="AL55" s="537"/>
      <c r="AM55" s="537"/>
      <c r="AN55" s="537"/>
      <c r="AO55" s="537"/>
      <c r="AP55" s="537"/>
      <c r="AQ55" s="537"/>
      <c r="AR55" s="537"/>
      <c r="AS55" s="537"/>
      <c r="AT55" s="537"/>
      <c r="AU55" s="537"/>
      <c r="AV55" s="537"/>
      <c r="AW55" s="537"/>
      <c r="AX55" s="537"/>
      <c r="AY55" s="537"/>
      <c r="AZ55" s="537"/>
      <c r="BA55" s="537"/>
      <c r="BB55" s="537"/>
      <c r="BC55" s="537"/>
      <c r="BD55" s="537"/>
      <c r="BE55" s="537"/>
      <c r="BF55" s="537"/>
      <c r="BG55" s="537"/>
      <c r="BH55" s="537"/>
      <c r="BI55" s="537"/>
      <c r="BJ55" s="537"/>
      <c r="BK55" s="537"/>
      <c r="BL55" s="537"/>
      <c r="BM55" s="537"/>
      <c r="BN55" s="537"/>
      <c r="BO55" s="537"/>
      <c r="BP55" s="537"/>
      <c r="BQ55" s="537"/>
      <c r="BR55" s="537"/>
      <c r="BS55" s="537"/>
      <c r="BT55" s="537"/>
      <c r="BU55" s="537"/>
      <c r="BV55" s="537"/>
      <c r="BW55" s="537"/>
      <c r="BX55" s="537"/>
      <c r="BY55" s="537"/>
      <c r="BZ55" s="537"/>
    </row>
    <row r="56" spans="1:78" s="536" customFormat="1" ht="18" customHeight="1">
      <c r="A56" s="546" t="s">
        <v>704</v>
      </c>
      <c r="B56" s="545">
        <f t="shared" si="11"/>
        <v>8</v>
      </c>
      <c r="C56" s="543"/>
      <c r="D56" s="537">
        <v>0</v>
      </c>
      <c r="E56" s="537">
        <v>0</v>
      </c>
      <c r="F56" s="537">
        <v>0</v>
      </c>
      <c r="G56" s="543"/>
      <c r="H56" s="544">
        <v>0</v>
      </c>
      <c r="I56" s="543"/>
      <c r="J56" s="537">
        <f>SUM(K56:W56)</f>
        <v>8</v>
      </c>
      <c r="K56" s="544">
        <v>0</v>
      </c>
      <c r="L56" s="544">
        <v>0</v>
      </c>
      <c r="M56" s="544">
        <v>0</v>
      </c>
      <c r="N56" s="544">
        <v>0</v>
      </c>
      <c r="O56" s="537">
        <v>1</v>
      </c>
      <c r="P56" s="537">
        <v>0</v>
      </c>
      <c r="Q56" s="537">
        <v>2</v>
      </c>
      <c r="R56" s="537">
        <v>3</v>
      </c>
      <c r="S56" s="537">
        <v>2</v>
      </c>
      <c r="T56" s="537">
        <v>0</v>
      </c>
      <c r="U56" s="537">
        <v>0</v>
      </c>
      <c r="V56" s="537">
        <v>0</v>
      </c>
      <c r="W56" s="537">
        <v>0</v>
      </c>
      <c r="X56" s="537">
        <v>0</v>
      </c>
      <c r="Y56" s="537">
        <v>0</v>
      </c>
      <c r="Z56" s="537">
        <v>0</v>
      </c>
      <c r="AA56" s="537">
        <v>0</v>
      </c>
      <c r="AB56" s="537">
        <v>0</v>
      </c>
      <c r="AC56" s="537">
        <v>0</v>
      </c>
      <c r="AD56" s="537"/>
      <c r="AE56" s="537"/>
      <c r="AF56" s="537"/>
      <c r="AG56" s="537"/>
      <c r="AH56" s="537"/>
      <c r="AI56" s="537"/>
      <c r="AJ56" s="537"/>
      <c r="AK56" s="537"/>
      <c r="AL56" s="537"/>
      <c r="AM56" s="537"/>
      <c r="AN56" s="537"/>
      <c r="AO56" s="537"/>
      <c r="AP56" s="537"/>
      <c r="AQ56" s="537"/>
      <c r="AR56" s="537"/>
      <c r="AS56" s="537"/>
      <c r="AT56" s="537"/>
      <c r="AU56" s="537"/>
      <c r="AV56" s="537"/>
      <c r="AW56" s="537"/>
      <c r="AX56" s="537"/>
      <c r="AY56" s="537"/>
      <c r="AZ56" s="537"/>
      <c r="BA56" s="537"/>
      <c r="BB56" s="537"/>
      <c r="BC56" s="537"/>
      <c r="BD56" s="537"/>
      <c r="BE56" s="537"/>
      <c r="BF56" s="537"/>
      <c r="BG56" s="537"/>
      <c r="BH56" s="537"/>
      <c r="BI56" s="537"/>
      <c r="BJ56" s="537"/>
      <c r="BK56" s="537"/>
      <c r="BL56" s="537"/>
      <c r="BM56" s="537"/>
      <c r="BN56" s="537"/>
      <c r="BO56" s="537"/>
      <c r="BP56" s="537"/>
      <c r="BQ56" s="537"/>
      <c r="BR56" s="537"/>
      <c r="BS56" s="537"/>
      <c r="BT56" s="537"/>
      <c r="BU56" s="537"/>
      <c r="BV56" s="537"/>
      <c r="BW56" s="537"/>
      <c r="BX56" s="537"/>
      <c r="BY56" s="537"/>
      <c r="BZ56" s="537"/>
    </row>
    <row r="57" spans="1:78" s="547" customFormat="1" ht="18" customHeight="1">
      <c r="A57" s="550" t="s">
        <v>703</v>
      </c>
      <c r="B57" s="545">
        <f t="shared" si="11"/>
        <v>93</v>
      </c>
      <c r="C57" s="549">
        <f aca="true" t="shared" si="14" ref="C57:C77">SUM(G57+I57)</f>
        <v>0</v>
      </c>
      <c r="D57" s="548">
        <f aca="true" t="shared" si="15" ref="D57:AC57">SUM(D58:D62)</f>
        <v>0</v>
      </c>
      <c r="E57" s="548">
        <f t="shared" si="15"/>
        <v>0</v>
      </c>
      <c r="F57" s="548">
        <f t="shared" si="15"/>
        <v>0</v>
      </c>
      <c r="G57" s="548">
        <f t="shared" si="15"/>
        <v>0</v>
      </c>
      <c r="H57" s="548">
        <f t="shared" si="15"/>
        <v>0</v>
      </c>
      <c r="I57" s="548">
        <f t="shared" si="15"/>
        <v>0</v>
      </c>
      <c r="J57" s="548">
        <f t="shared" si="15"/>
        <v>93</v>
      </c>
      <c r="K57" s="548">
        <f t="shared" si="15"/>
        <v>0</v>
      </c>
      <c r="L57" s="548">
        <f t="shared" si="15"/>
        <v>0</v>
      </c>
      <c r="M57" s="548">
        <f t="shared" si="15"/>
        <v>1</v>
      </c>
      <c r="N57" s="548">
        <f t="shared" si="15"/>
        <v>0</v>
      </c>
      <c r="O57" s="548">
        <f t="shared" si="15"/>
        <v>5</v>
      </c>
      <c r="P57" s="548">
        <f t="shared" si="15"/>
        <v>0</v>
      </c>
      <c r="Q57" s="548">
        <f t="shared" si="15"/>
        <v>25</v>
      </c>
      <c r="R57" s="548">
        <f t="shared" si="15"/>
        <v>37</v>
      </c>
      <c r="S57" s="548">
        <f t="shared" si="15"/>
        <v>25</v>
      </c>
      <c r="T57" s="548">
        <f t="shared" si="15"/>
        <v>0</v>
      </c>
      <c r="U57" s="548">
        <f t="shared" si="15"/>
        <v>0</v>
      </c>
      <c r="V57" s="548">
        <f t="shared" si="15"/>
        <v>0</v>
      </c>
      <c r="W57" s="548">
        <f t="shared" si="15"/>
        <v>0</v>
      </c>
      <c r="X57" s="548">
        <f t="shared" si="15"/>
        <v>0</v>
      </c>
      <c r="Y57" s="548">
        <f t="shared" si="15"/>
        <v>0</v>
      </c>
      <c r="Z57" s="548">
        <f t="shared" si="15"/>
        <v>0</v>
      </c>
      <c r="AA57" s="548">
        <f t="shared" si="15"/>
        <v>0</v>
      </c>
      <c r="AB57" s="548">
        <f t="shared" si="15"/>
        <v>0</v>
      </c>
      <c r="AC57" s="548">
        <f t="shared" si="15"/>
        <v>0</v>
      </c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548"/>
      <c r="AT57" s="548"/>
      <c r="AU57" s="548"/>
      <c r="AV57" s="548"/>
      <c r="AW57" s="548"/>
      <c r="AX57" s="548"/>
      <c r="AY57" s="548"/>
      <c r="AZ57" s="548"/>
      <c r="BA57" s="548"/>
      <c r="BB57" s="548"/>
      <c r="BC57" s="548"/>
      <c r="BD57" s="548"/>
      <c r="BE57" s="548"/>
      <c r="BF57" s="548"/>
      <c r="BG57" s="548"/>
      <c r="BH57" s="548"/>
      <c r="BI57" s="548"/>
      <c r="BJ57" s="548"/>
      <c r="BK57" s="548"/>
      <c r="BL57" s="548"/>
      <c r="BM57" s="548"/>
      <c r="BN57" s="548"/>
      <c r="BO57" s="548"/>
      <c r="BP57" s="548"/>
      <c r="BQ57" s="548"/>
      <c r="BR57" s="548"/>
      <c r="BS57" s="548"/>
      <c r="BT57" s="548"/>
      <c r="BU57" s="548"/>
      <c r="BV57" s="548"/>
      <c r="BW57" s="548"/>
      <c r="BX57" s="548"/>
      <c r="BY57" s="548"/>
      <c r="BZ57" s="548"/>
    </row>
    <row r="58" spans="1:78" s="536" customFormat="1" ht="18" customHeight="1">
      <c r="A58" s="546" t="s">
        <v>702</v>
      </c>
      <c r="B58" s="545">
        <f t="shared" si="11"/>
        <v>22</v>
      </c>
      <c r="C58" s="543">
        <f t="shared" si="14"/>
        <v>0</v>
      </c>
      <c r="D58" s="537">
        <v>0</v>
      </c>
      <c r="E58" s="537">
        <v>0</v>
      </c>
      <c r="F58" s="537">
        <v>0</v>
      </c>
      <c r="G58" s="543"/>
      <c r="H58" s="544">
        <v>0</v>
      </c>
      <c r="I58" s="543"/>
      <c r="J58" s="537">
        <f>SUM(K58:W58)</f>
        <v>22</v>
      </c>
      <c r="K58" s="537">
        <v>0</v>
      </c>
      <c r="L58" s="537">
        <v>0</v>
      </c>
      <c r="M58" s="537">
        <v>1</v>
      </c>
      <c r="N58" s="544">
        <v>0</v>
      </c>
      <c r="O58" s="537">
        <v>1</v>
      </c>
      <c r="P58" s="537">
        <v>0</v>
      </c>
      <c r="Q58" s="537">
        <v>5</v>
      </c>
      <c r="R58" s="537">
        <v>7</v>
      </c>
      <c r="S58" s="537">
        <v>8</v>
      </c>
      <c r="T58" s="537">
        <v>0</v>
      </c>
      <c r="U58" s="537">
        <v>0</v>
      </c>
      <c r="V58" s="537">
        <v>0</v>
      </c>
      <c r="W58" s="537">
        <v>0</v>
      </c>
      <c r="X58" s="537">
        <v>0</v>
      </c>
      <c r="Y58" s="537">
        <v>0</v>
      </c>
      <c r="Z58" s="537">
        <v>0</v>
      </c>
      <c r="AA58" s="537">
        <v>0</v>
      </c>
      <c r="AB58" s="537">
        <v>0</v>
      </c>
      <c r="AC58" s="537">
        <v>0</v>
      </c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7"/>
      <c r="AU58" s="537"/>
      <c r="AV58" s="537"/>
      <c r="AW58" s="537"/>
      <c r="AX58" s="537"/>
      <c r="AY58" s="537"/>
      <c r="AZ58" s="537"/>
      <c r="BA58" s="537"/>
      <c r="BB58" s="537"/>
      <c r="BC58" s="537"/>
      <c r="BD58" s="537"/>
      <c r="BE58" s="537"/>
      <c r="BF58" s="537"/>
      <c r="BG58" s="537"/>
      <c r="BH58" s="537"/>
      <c r="BI58" s="537"/>
      <c r="BJ58" s="537"/>
      <c r="BK58" s="537"/>
      <c r="BL58" s="537"/>
      <c r="BM58" s="537"/>
      <c r="BN58" s="537"/>
      <c r="BO58" s="537"/>
      <c r="BP58" s="537"/>
      <c r="BQ58" s="537"/>
      <c r="BR58" s="537"/>
      <c r="BS58" s="537"/>
      <c r="BT58" s="537"/>
      <c r="BU58" s="537"/>
      <c r="BV58" s="537"/>
      <c r="BW58" s="537"/>
      <c r="BX58" s="537"/>
      <c r="BY58" s="537"/>
      <c r="BZ58" s="537"/>
    </row>
    <row r="59" spans="1:78" s="536" customFormat="1" ht="18" customHeight="1">
      <c r="A59" s="546" t="s">
        <v>701</v>
      </c>
      <c r="B59" s="545">
        <f t="shared" si="11"/>
        <v>27</v>
      </c>
      <c r="C59" s="543">
        <f t="shared" si="14"/>
        <v>0</v>
      </c>
      <c r="D59" s="537">
        <v>0</v>
      </c>
      <c r="E59" s="537">
        <v>0</v>
      </c>
      <c r="F59" s="537">
        <v>0</v>
      </c>
      <c r="G59" s="543"/>
      <c r="H59" s="544">
        <v>0</v>
      </c>
      <c r="I59" s="543"/>
      <c r="J59" s="537">
        <f>SUM(K59:W59)</f>
        <v>27</v>
      </c>
      <c r="K59" s="537">
        <v>0</v>
      </c>
      <c r="L59" s="537">
        <v>0</v>
      </c>
      <c r="M59" s="537">
        <v>0</v>
      </c>
      <c r="N59" s="544">
        <v>0</v>
      </c>
      <c r="O59" s="537">
        <v>1</v>
      </c>
      <c r="P59" s="537">
        <v>0</v>
      </c>
      <c r="Q59" s="537">
        <v>7</v>
      </c>
      <c r="R59" s="537">
        <v>14</v>
      </c>
      <c r="S59" s="537">
        <v>5</v>
      </c>
      <c r="T59" s="537">
        <v>0</v>
      </c>
      <c r="U59" s="537">
        <v>0</v>
      </c>
      <c r="V59" s="537">
        <v>0</v>
      </c>
      <c r="W59" s="537">
        <v>0</v>
      </c>
      <c r="X59" s="537">
        <v>0</v>
      </c>
      <c r="Y59" s="537">
        <v>0</v>
      </c>
      <c r="Z59" s="537">
        <v>0</v>
      </c>
      <c r="AA59" s="537">
        <v>0</v>
      </c>
      <c r="AB59" s="537">
        <v>0</v>
      </c>
      <c r="AC59" s="537">
        <v>0</v>
      </c>
      <c r="AD59" s="537"/>
      <c r="AE59" s="537"/>
      <c r="AF59" s="537"/>
      <c r="AG59" s="537"/>
      <c r="AH59" s="537"/>
      <c r="AI59" s="537"/>
      <c r="AJ59" s="537"/>
      <c r="AK59" s="537"/>
      <c r="AL59" s="537"/>
      <c r="AM59" s="537"/>
      <c r="AN59" s="537"/>
      <c r="AO59" s="537"/>
      <c r="AP59" s="537"/>
      <c r="AQ59" s="537"/>
      <c r="AR59" s="537"/>
      <c r="AS59" s="537"/>
      <c r="AT59" s="537"/>
      <c r="AU59" s="537"/>
      <c r="AV59" s="537"/>
      <c r="AW59" s="537"/>
      <c r="AX59" s="537"/>
      <c r="AY59" s="537"/>
      <c r="AZ59" s="537"/>
      <c r="BA59" s="537"/>
      <c r="BB59" s="537"/>
      <c r="BC59" s="537"/>
      <c r="BD59" s="537"/>
      <c r="BE59" s="537"/>
      <c r="BF59" s="537"/>
      <c r="BG59" s="537"/>
      <c r="BH59" s="537"/>
      <c r="BI59" s="537"/>
      <c r="BJ59" s="537"/>
      <c r="BK59" s="537"/>
      <c r="BL59" s="537"/>
      <c r="BM59" s="537"/>
      <c r="BN59" s="537"/>
      <c r="BO59" s="537"/>
      <c r="BP59" s="537"/>
      <c r="BQ59" s="537"/>
      <c r="BR59" s="537"/>
      <c r="BS59" s="537"/>
      <c r="BT59" s="537"/>
      <c r="BU59" s="537"/>
      <c r="BV59" s="537"/>
      <c r="BW59" s="537"/>
      <c r="BX59" s="537"/>
      <c r="BY59" s="537"/>
      <c r="BZ59" s="537"/>
    </row>
    <row r="60" spans="1:78" s="536" customFormat="1" ht="18" customHeight="1">
      <c r="A60" s="546" t="s">
        <v>700</v>
      </c>
      <c r="B60" s="545">
        <f t="shared" si="11"/>
        <v>13</v>
      </c>
      <c r="C60" s="543">
        <f t="shared" si="14"/>
        <v>0</v>
      </c>
      <c r="D60" s="537">
        <v>0</v>
      </c>
      <c r="E60" s="537">
        <v>0</v>
      </c>
      <c r="F60" s="537">
        <v>0</v>
      </c>
      <c r="G60" s="543"/>
      <c r="H60" s="544">
        <v>0</v>
      </c>
      <c r="I60" s="543"/>
      <c r="J60" s="537">
        <f>SUM(K60:W60)</f>
        <v>13</v>
      </c>
      <c r="K60" s="537">
        <v>0</v>
      </c>
      <c r="L60" s="537">
        <v>0</v>
      </c>
      <c r="M60" s="537">
        <v>0</v>
      </c>
      <c r="N60" s="544">
        <v>0</v>
      </c>
      <c r="O60" s="537">
        <v>1</v>
      </c>
      <c r="P60" s="537">
        <v>0</v>
      </c>
      <c r="Q60" s="537">
        <v>4</v>
      </c>
      <c r="R60" s="537">
        <v>4</v>
      </c>
      <c r="S60" s="537">
        <v>4</v>
      </c>
      <c r="T60" s="537">
        <v>0</v>
      </c>
      <c r="U60" s="537">
        <v>0</v>
      </c>
      <c r="V60" s="537">
        <v>0</v>
      </c>
      <c r="W60" s="537">
        <v>0</v>
      </c>
      <c r="X60" s="537">
        <v>0</v>
      </c>
      <c r="Y60" s="537">
        <v>0</v>
      </c>
      <c r="Z60" s="537">
        <v>0</v>
      </c>
      <c r="AA60" s="537">
        <v>0</v>
      </c>
      <c r="AB60" s="537">
        <v>0</v>
      </c>
      <c r="AC60" s="537">
        <v>0</v>
      </c>
      <c r="AD60" s="537"/>
      <c r="AE60" s="537"/>
      <c r="AF60" s="537"/>
      <c r="AG60" s="537"/>
      <c r="AH60" s="537"/>
      <c r="AI60" s="537"/>
      <c r="AJ60" s="537"/>
      <c r="AK60" s="537"/>
      <c r="AL60" s="537"/>
      <c r="AM60" s="537"/>
      <c r="AN60" s="537"/>
      <c r="AO60" s="537"/>
      <c r="AP60" s="537"/>
      <c r="AQ60" s="537"/>
      <c r="AR60" s="537"/>
      <c r="AS60" s="537"/>
      <c r="AT60" s="537"/>
      <c r="AU60" s="537"/>
      <c r="AV60" s="537"/>
      <c r="AW60" s="537"/>
      <c r="AX60" s="537"/>
      <c r="AY60" s="537"/>
      <c r="AZ60" s="537"/>
      <c r="BA60" s="537"/>
      <c r="BB60" s="537"/>
      <c r="BC60" s="537"/>
      <c r="BD60" s="537"/>
      <c r="BE60" s="537"/>
      <c r="BF60" s="537"/>
      <c r="BG60" s="537"/>
      <c r="BH60" s="537"/>
      <c r="BI60" s="537"/>
      <c r="BJ60" s="537"/>
      <c r="BK60" s="537"/>
      <c r="BL60" s="537"/>
      <c r="BM60" s="537"/>
      <c r="BN60" s="537"/>
      <c r="BO60" s="537"/>
      <c r="BP60" s="537"/>
      <c r="BQ60" s="537"/>
      <c r="BR60" s="537"/>
      <c r="BS60" s="537"/>
      <c r="BT60" s="537"/>
      <c r="BU60" s="537"/>
      <c r="BV60" s="537"/>
      <c r="BW60" s="537"/>
      <c r="BX60" s="537"/>
      <c r="BY60" s="537"/>
      <c r="BZ60" s="537"/>
    </row>
    <row r="61" spans="1:78" s="536" customFormat="1" ht="18" customHeight="1">
      <c r="A61" s="546" t="s">
        <v>699</v>
      </c>
      <c r="B61" s="545">
        <f t="shared" si="11"/>
        <v>16</v>
      </c>
      <c r="C61" s="543">
        <f t="shared" si="14"/>
        <v>0</v>
      </c>
      <c r="D61" s="537">
        <v>0</v>
      </c>
      <c r="E61" s="537">
        <v>0</v>
      </c>
      <c r="F61" s="537">
        <v>0</v>
      </c>
      <c r="G61" s="543"/>
      <c r="H61" s="544">
        <v>0</v>
      </c>
      <c r="I61" s="543"/>
      <c r="J61" s="537">
        <f>SUM(K61:W61)</f>
        <v>16</v>
      </c>
      <c r="K61" s="537">
        <v>0</v>
      </c>
      <c r="L61" s="537">
        <v>0</v>
      </c>
      <c r="M61" s="537">
        <v>0</v>
      </c>
      <c r="N61" s="544">
        <v>0</v>
      </c>
      <c r="O61" s="537">
        <v>1</v>
      </c>
      <c r="P61" s="537">
        <v>0</v>
      </c>
      <c r="Q61" s="537">
        <v>5</v>
      </c>
      <c r="R61" s="537">
        <v>5</v>
      </c>
      <c r="S61" s="537">
        <v>5</v>
      </c>
      <c r="T61" s="537">
        <v>0</v>
      </c>
      <c r="U61" s="537">
        <v>0</v>
      </c>
      <c r="V61" s="537">
        <v>0</v>
      </c>
      <c r="W61" s="537">
        <v>0</v>
      </c>
      <c r="X61" s="537">
        <v>0</v>
      </c>
      <c r="Y61" s="537">
        <v>0</v>
      </c>
      <c r="Z61" s="537">
        <v>0</v>
      </c>
      <c r="AA61" s="537">
        <v>0</v>
      </c>
      <c r="AB61" s="537">
        <v>0</v>
      </c>
      <c r="AC61" s="537">
        <v>0</v>
      </c>
      <c r="AD61" s="537"/>
      <c r="AE61" s="537"/>
      <c r="AF61" s="537"/>
      <c r="AG61" s="537"/>
      <c r="AH61" s="537"/>
      <c r="AI61" s="537"/>
      <c r="AJ61" s="537"/>
      <c r="AK61" s="537"/>
      <c r="AL61" s="537"/>
      <c r="AM61" s="537"/>
      <c r="AN61" s="537"/>
      <c r="AO61" s="537"/>
      <c r="AP61" s="537"/>
      <c r="AQ61" s="537"/>
      <c r="AR61" s="537"/>
      <c r="AS61" s="537"/>
      <c r="AT61" s="537"/>
      <c r="AU61" s="537"/>
      <c r="AV61" s="537"/>
      <c r="AW61" s="537"/>
      <c r="AX61" s="537"/>
      <c r="AY61" s="537"/>
      <c r="AZ61" s="537"/>
      <c r="BA61" s="537"/>
      <c r="BB61" s="537"/>
      <c r="BC61" s="537"/>
      <c r="BD61" s="537"/>
      <c r="BE61" s="537"/>
      <c r="BF61" s="537"/>
      <c r="BG61" s="537"/>
      <c r="BH61" s="537"/>
      <c r="BI61" s="537"/>
      <c r="BJ61" s="537"/>
      <c r="BK61" s="537"/>
      <c r="BL61" s="537"/>
      <c r="BM61" s="537"/>
      <c r="BN61" s="537"/>
      <c r="BO61" s="537"/>
      <c r="BP61" s="537"/>
      <c r="BQ61" s="537"/>
      <c r="BR61" s="537"/>
      <c r="BS61" s="537"/>
      <c r="BT61" s="537"/>
      <c r="BU61" s="537"/>
      <c r="BV61" s="537"/>
      <c r="BW61" s="537"/>
      <c r="BX61" s="537"/>
      <c r="BY61" s="537"/>
      <c r="BZ61" s="537"/>
    </row>
    <row r="62" spans="1:78" s="536" customFormat="1" ht="18" customHeight="1">
      <c r="A62" s="546" t="s">
        <v>698</v>
      </c>
      <c r="B62" s="545">
        <f t="shared" si="11"/>
        <v>15</v>
      </c>
      <c r="C62" s="543">
        <f t="shared" si="14"/>
        <v>0</v>
      </c>
      <c r="D62" s="537">
        <v>0</v>
      </c>
      <c r="E62" s="537">
        <v>0</v>
      </c>
      <c r="F62" s="537">
        <v>0</v>
      </c>
      <c r="G62" s="543"/>
      <c r="H62" s="544">
        <v>0</v>
      </c>
      <c r="I62" s="543"/>
      <c r="J62" s="537">
        <f>SUM(K62:W62)</f>
        <v>15</v>
      </c>
      <c r="K62" s="537">
        <v>0</v>
      </c>
      <c r="L62" s="537">
        <v>0</v>
      </c>
      <c r="M62" s="537">
        <v>0</v>
      </c>
      <c r="N62" s="544">
        <v>0</v>
      </c>
      <c r="O62" s="537">
        <v>1</v>
      </c>
      <c r="P62" s="537">
        <v>0</v>
      </c>
      <c r="Q62" s="537">
        <v>4</v>
      </c>
      <c r="R62" s="537">
        <v>7</v>
      </c>
      <c r="S62" s="537">
        <v>3</v>
      </c>
      <c r="T62" s="537">
        <v>0</v>
      </c>
      <c r="U62" s="537">
        <v>0</v>
      </c>
      <c r="V62" s="537">
        <v>0</v>
      </c>
      <c r="W62" s="537">
        <v>0</v>
      </c>
      <c r="X62" s="537">
        <v>0</v>
      </c>
      <c r="Y62" s="537">
        <v>0</v>
      </c>
      <c r="Z62" s="537">
        <v>0</v>
      </c>
      <c r="AA62" s="537">
        <v>0</v>
      </c>
      <c r="AB62" s="537">
        <v>0</v>
      </c>
      <c r="AC62" s="537">
        <v>0</v>
      </c>
      <c r="AD62" s="537"/>
      <c r="AE62" s="537"/>
      <c r="AF62" s="537"/>
      <c r="AG62" s="537"/>
      <c r="AH62" s="537"/>
      <c r="AI62" s="537"/>
      <c r="AJ62" s="537"/>
      <c r="AK62" s="537"/>
      <c r="AL62" s="537"/>
      <c r="AM62" s="537"/>
      <c r="AN62" s="537"/>
      <c r="AO62" s="537"/>
      <c r="AP62" s="537"/>
      <c r="AQ62" s="537"/>
      <c r="AR62" s="537"/>
      <c r="AS62" s="537"/>
      <c r="AT62" s="537"/>
      <c r="AU62" s="537"/>
      <c r="AV62" s="537"/>
      <c r="AW62" s="537"/>
      <c r="AX62" s="537"/>
      <c r="AY62" s="537"/>
      <c r="AZ62" s="537"/>
      <c r="BA62" s="537"/>
      <c r="BB62" s="537"/>
      <c r="BC62" s="537"/>
      <c r="BD62" s="537"/>
      <c r="BE62" s="537"/>
      <c r="BF62" s="537"/>
      <c r="BG62" s="537"/>
      <c r="BH62" s="537"/>
      <c r="BI62" s="537"/>
      <c r="BJ62" s="537"/>
      <c r="BK62" s="537"/>
      <c r="BL62" s="537"/>
      <c r="BM62" s="537"/>
      <c r="BN62" s="537"/>
      <c r="BO62" s="537"/>
      <c r="BP62" s="537"/>
      <c r="BQ62" s="537"/>
      <c r="BR62" s="537"/>
      <c r="BS62" s="537"/>
      <c r="BT62" s="537"/>
      <c r="BU62" s="537"/>
      <c r="BV62" s="537"/>
      <c r="BW62" s="537"/>
      <c r="BX62" s="537"/>
      <c r="BY62" s="537"/>
      <c r="BZ62" s="537"/>
    </row>
    <row r="63" spans="1:78" s="547" customFormat="1" ht="18" customHeight="1">
      <c r="A63" s="550" t="s">
        <v>697</v>
      </c>
      <c r="B63" s="545">
        <f t="shared" si="11"/>
        <v>89</v>
      </c>
      <c r="C63" s="549">
        <f t="shared" si="14"/>
        <v>0</v>
      </c>
      <c r="D63" s="548">
        <f aca="true" t="shared" si="16" ref="D63:AC63">SUM(D64:D67)</f>
        <v>0</v>
      </c>
      <c r="E63" s="548">
        <f t="shared" si="16"/>
        <v>0</v>
      </c>
      <c r="F63" s="548">
        <f t="shared" si="16"/>
        <v>0</v>
      </c>
      <c r="G63" s="548">
        <f t="shared" si="16"/>
        <v>0</v>
      </c>
      <c r="H63" s="548">
        <f t="shared" si="16"/>
        <v>0</v>
      </c>
      <c r="I63" s="548">
        <f t="shared" si="16"/>
        <v>0</v>
      </c>
      <c r="J63" s="548">
        <f t="shared" si="16"/>
        <v>87</v>
      </c>
      <c r="K63" s="548">
        <f t="shared" si="16"/>
        <v>0</v>
      </c>
      <c r="L63" s="548">
        <f t="shared" si="16"/>
        <v>0</v>
      </c>
      <c r="M63" s="548">
        <f t="shared" si="16"/>
        <v>1</v>
      </c>
      <c r="N63" s="548">
        <f t="shared" si="16"/>
        <v>0</v>
      </c>
      <c r="O63" s="548">
        <f t="shared" si="16"/>
        <v>4</v>
      </c>
      <c r="P63" s="548">
        <f t="shared" si="16"/>
        <v>0</v>
      </c>
      <c r="Q63" s="548">
        <f t="shared" si="16"/>
        <v>21</v>
      </c>
      <c r="R63" s="548">
        <f t="shared" si="16"/>
        <v>31</v>
      </c>
      <c r="S63" s="548">
        <f t="shared" si="16"/>
        <v>28</v>
      </c>
      <c r="T63" s="548">
        <f t="shared" si="16"/>
        <v>2</v>
      </c>
      <c r="U63" s="548">
        <f t="shared" si="16"/>
        <v>0</v>
      </c>
      <c r="V63" s="548">
        <f t="shared" si="16"/>
        <v>0</v>
      </c>
      <c r="W63" s="548">
        <f t="shared" si="16"/>
        <v>0</v>
      </c>
      <c r="X63" s="548">
        <f t="shared" si="16"/>
        <v>0</v>
      </c>
      <c r="Y63" s="548">
        <f t="shared" si="16"/>
        <v>0</v>
      </c>
      <c r="Z63" s="548">
        <f t="shared" si="16"/>
        <v>2</v>
      </c>
      <c r="AA63" s="548">
        <f t="shared" si="16"/>
        <v>0</v>
      </c>
      <c r="AB63" s="548">
        <f t="shared" si="16"/>
        <v>0</v>
      </c>
      <c r="AC63" s="548">
        <f t="shared" si="16"/>
        <v>0</v>
      </c>
      <c r="AD63" s="548"/>
      <c r="AE63" s="548"/>
      <c r="AF63" s="548"/>
      <c r="AG63" s="548"/>
      <c r="AH63" s="548"/>
      <c r="AI63" s="548"/>
      <c r="AJ63" s="548"/>
      <c r="AK63" s="548"/>
      <c r="AL63" s="548"/>
      <c r="AM63" s="548"/>
      <c r="AN63" s="548"/>
      <c r="AO63" s="548"/>
      <c r="AP63" s="548"/>
      <c r="AQ63" s="548"/>
      <c r="AR63" s="548"/>
      <c r="AS63" s="548"/>
      <c r="AT63" s="548"/>
      <c r="AU63" s="548"/>
      <c r="AV63" s="548"/>
      <c r="AW63" s="548"/>
      <c r="AX63" s="548"/>
      <c r="AY63" s="548"/>
      <c r="AZ63" s="548"/>
      <c r="BA63" s="548"/>
      <c r="BB63" s="548"/>
      <c r="BC63" s="548"/>
      <c r="BD63" s="548"/>
      <c r="BE63" s="548"/>
      <c r="BF63" s="548"/>
      <c r="BG63" s="548"/>
      <c r="BH63" s="548"/>
      <c r="BI63" s="548"/>
      <c r="BJ63" s="548"/>
      <c r="BK63" s="548"/>
      <c r="BL63" s="548"/>
      <c r="BM63" s="548"/>
      <c r="BN63" s="548"/>
      <c r="BO63" s="548"/>
      <c r="BP63" s="548"/>
      <c r="BQ63" s="548"/>
      <c r="BR63" s="548"/>
      <c r="BS63" s="548"/>
      <c r="BT63" s="548"/>
      <c r="BU63" s="548"/>
      <c r="BV63" s="548"/>
      <c r="BW63" s="548"/>
      <c r="BX63" s="548"/>
      <c r="BY63" s="548"/>
      <c r="BZ63" s="548"/>
    </row>
    <row r="64" spans="1:78" s="536" customFormat="1" ht="19.5" customHeight="1">
      <c r="A64" s="546" t="s">
        <v>696</v>
      </c>
      <c r="B64" s="545">
        <f t="shared" si="11"/>
        <v>25</v>
      </c>
      <c r="C64" s="543">
        <f t="shared" si="14"/>
        <v>0</v>
      </c>
      <c r="D64" s="537">
        <v>0</v>
      </c>
      <c r="E64" s="537">
        <v>0</v>
      </c>
      <c r="F64" s="537">
        <v>0</v>
      </c>
      <c r="G64" s="543"/>
      <c r="H64" s="544">
        <v>0</v>
      </c>
      <c r="I64" s="543"/>
      <c r="J64" s="537">
        <f>SUM(K64:W64)</f>
        <v>25</v>
      </c>
      <c r="K64" s="537">
        <v>0</v>
      </c>
      <c r="L64" s="537">
        <v>0</v>
      </c>
      <c r="M64" s="537">
        <v>1</v>
      </c>
      <c r="N64" s="544">
        <v>0</v>
      </c>
      <c r="O64" s="537">
        <v>1</v>
      </c>
      <c r="P64" s="537">
        <v>0</v>
      </c>
      <c r="Q64" s="537">
        <v>6</v>
      </c>
      <c r="R64" s="537">
        <v>10</v>
      </c>
      <c r="S64" s="537">
        <v>6</v>
      </c>
      <c r="T64" s="537">
        <v>1</v>
      </c>
      <c r="U64" s="537">
        <v>0</v>
      </c>
      <c r="V64" s="537">
        <v>0</v>
      </c>
      <c r="W64" s="537">
        <v>0</v>
      </c>
      <c r="X64" s="537">
        <v>0</v>
      </c>
      <c r="Y64" s="537">
        <v>0</v>
      </c>
      <c r="Z64" s="537">
        <v>0</v>
      </c>
      <c r="AA64" s="537">
        <v>0</v>
      </c>
      <c r="AB64" s="537">
        <v>0</v>
      </c>
      <c r="AC64" s="537">
        <v>0</v>
      </c>
      <c r="AD64" s="537"/>
      <c r="AE64" s="537"/>
      <c r="AF64" s="537"/>
      <c r="AG64" s="537"/>
      <c r="AH64" s="537"/>
      <c r="AI64" s="537"/>
      <c r="AJ64" s="537"/>
      <c r="AK64" s="537"/>
      <c r="AL64" s="537"/>
      <c r="AM64" s="537"/>
      <c r="AN64" s="537"/>
      <c r="AO64" s="537"/>
      <c r="AP64" s="537"/>
      <c r="AQ64" s="537"/>
      <c r="AR64" s="537"/>
      <c r="AS64" s="537"/>
      <c r="AT64" s="537"/>
      <c r="AU64" s="537"/>
      <c r="AV64" s="537"/>
      <c r="AW64" s="537"/>
      <c r="AX64" s="537"/>
      <c r="AY64" s="537"/>
      <c r="AZ64" s="537"/>
      <c r="BA64" s="537"/>
      <c r="BB64" s="537"/>
      <c r="BC64" s="537"/>
      <c r="BD64" s="537"/>
      <c r="BE64" s="537"/>
      <c r="BF64" s="537"/>
      <c r="BG64" s="537"/>
      <c r="BH64" s="537"/>
      <c r="BI64" s="537"/>
      <c r="BJ64" s="537"/>
      <c r="BK64" s="537"/>
      <c r="BL64" s="537"/>
      <c r="BM64" s="537"/>
      <c r="BN64" s="537"/>
      <c r="BO64" s="537"/>
      <c r="BP64" s="537"/>
      <c r="BQ64" s="537"/>
      <c r="BR64" s="537"/>
      <c r="BS64" s="537"/>
      <c r="BT64" s="537"/>
      <c r="BU64" s="537"/>
      <c r="BV64" s="537"/>
      <c r="BW64" s="537"/>
      <c r="BX64" s="537"/>
      <c r="BY64" s="537"/>
      <c r="BZ64" s="537"/>
    </row>
    <row r="65" spans="1:78" s="536" customFormat="1" ht="19.5" customHeight="1">
      <c r="A65" s="546" t="s">
        <v>695</v>
      </c>
      <c r="B65" s="545">
        <f t="shared" si="11"/>
        <v>15</v>
      </c>
      <c r="C65" s="543">
        <f t="shared" si="14"/>
        <v>0</v>
      </c>
      <c r="D65" s="537">
        <v>0</v>
      </c>
      <c r="E65" s="537">
        <v>0</v>
      </c>
      <c r="F65" s="537">
        <v>0</v>
      </c>
      <c r="G65" s="543"/>
      <c r="H65" s="544">
        <v>0</v>
      </c>
      <c r="I65" s="543"/>
      <c r="J65" s="537">
        <f>SUM(K65:W65)</f>
        <v>15</v>
      </c>
      <c r="K65" s="537">
        <v>0</v>
      </c>
      <c r="L65" s="537">
        <v>0</v>
      </c>
      <c r="M65" s="537">
        <v>0</v>
      </c>
      <c r="N65" s="544">
        <v>0</v>
      </c>
      <c r="O65" s="537">
        <v>1</v>
      </c>
      <c r="P65" s="537">
        <v>0</v>
      </c>
      <c r="Q65" s="537">
        <v>4</v>
      </c>
      <c r="R65" s="537">
        <v>6</v>
      </c>
      <c r="S65" s="537">
        <v>4</v>
      </c>
      <c r="T65" s="537">
        <v>0</v>
      </c>
      <c r="U65" s="537">
        <v>0</v>
      </c>
      <c r="V65" s="537">
        <v>0</v>
      </c>
      <c r="W65" s="537">
        <v>0</v>
      </c>
      <c r="X65" s="537">
        <v>0</v>
      </c>
      <c r="Y65" s="537">
        <v>0</v>
      </c>
      <c r="Z65" s="537">
        <v>0</v>
      </c>
      <c r="AA65" s="537">
        <v>0</v>
      </c>
      <c r="AB65" s="537">
        <v>0</v>
      </c>
      <c r="AC65" s="537">
        <v>0</v>
      </c>
      <c r="AD65" s="537"/>
      <c r="AE65" s="537"/>
      <c r="AF65" s="537"/>
      <c r="AG65" s="537"/>
      <c r="AH65" s="537"/>
      <c r="AI65" s="537"/>
      <c r="AJ65" s="537"/>
      <c r="AK65" s="537"/>
      <c r="AL65" s="537"/>
      <c r="AM65" s="537"/>
      <c r="AN65" s="537"/>
      <c r="AO65" s="537"/>
      <c r="AP65" s="537"/>
      <c r="AQ65" s="537"/>
      <c r="AR65" s="537"/>
      <c r="AS65" s="537"/>
      <c r="AT65" s="537"/>
      <c r="AU65" s="537"/>
      <c r="AV65" s="537"/>
      <c r="AW65" s="537"/>
      <c r="AX65" s="537"/>
      <c r="AY65" s="537"/>
      <c r="AZ65" s="537"/>
      <c r="BA65" s="537"/>
      <c r="BB65" s="537"/>
      <c r="BC65" s="537"/>
      <c r="BD65" s="537"/>
      <c r="BE65" s="537"/>
      <c r="BF65" s="537"/>
      <c r="BG65" s="537"/>
      <c r="BH65" s="537"/>
      <c r="BI65" s="537"/>
      <c r="BJ65" s="537"/>
      <c r="BK65" s="537"/>
      <c r="BL65" s="537"/>
      <c r="BM65" s="537"/>
      <c r="BN65" s="537"/>
      <c r="BO65" s="537"/>
      <c r="BP65" s="537"/>
      <c r="BQ65" s="537"/>
      <c r="BR65" s="537"/>
      <c r="BS65" s="537"/>
      <c r="BT65" s="537"/>
      <c r="BU65" s="537"/>
      <c r="BV65" s="537"/>
      <c r="BW65" s="537"/>
      <c r="BX65" s="537"/>
      <c r="BY65" s="537"/>
      <c r="BZ65" s="537"/>
    </row>
    <row r="66" spans="1:78" s="536" customFormat="1" ht="18" customHeight="1">
      <c r="A66" s="546" t="s">
        <v>694</v>
      </c>
      <c r="B66" s="545">
        <f t="shared" si="11"/>
        <v>21</v>
      </c>
      <c r="C66" s="543">
        <f t="shared" si="14"/>
        <v>0</v>
      </c>
      <c r="D66" s="537">
        <v>0</v>
      </c>
      <c r="E66" s="537">
        <v>0</v>
      </c>
      <c r="F66" s="537">
        <v>0</v>
      </c>
      <c r="G66" s="543"/>
      <c r="H66" s="544">
        <v>0</v>
      </c>
      <c r="I66" s="543"/>
      <c r="J66" s="537">
        <f>SUM(K66:W66)</f>
        <v>21</v>
      </c>
      <c r="K66" s="537">
        <v>0</v>
      </c>
      <c r="L66" s="537">
        <v>0</v>
      </c>
      <c r="M66" s="537">
        <v>0</v>
      </c>
      <c r="N66" s="544">
        <v>0</v>
      </c>
      <c r="O66" s="537">
        <v>1</v>
      </c>
      <c r="P66" s="537">
        <v>0</v>
      </c>
      <c r="Q66" s="537">
        <v>5</v>
      </c>
      <c r="R66" s="537">
        <v>7</v>
      </c>
      <c r="S66" s="537">
        <v>7</v>
      </c>
      <c r="T66" s="537">
        <v>1</v>
      </c>
      <c r="U66" s="537">
        <v>0</v>
      </c>
      <c r="V66" s="537">
        <v>0</v>
      </c>
      <c r="W66" s="537">
        <v>0</v>
      </c>
      <c r="X66" s="537">
        <v>0</v>
      </c>
      <c r="Y66" s="537">
        <v>0</v>
      </c>
      <c r="Z66" s="537">
        <v>0</v>
      </c>
      <c r="AA66" s="537">
        <v>0</v>
      </c>
      <c r="AB66" s="537">
        <v>0</v>
      </c>
      <c r="AC66" s="537">
        <v>0</v>
      </c>
      <c r="AD66" s="537"/>
      <c r="AE66" s="537"/>
      <c r="AF66" s="537"/>
      <c r="AG66" s="537"/>
      <c r="AH66" s="537"/>
      <c r="AI66" s="537"/>
      <c r="AJ66" s="537"/>
      <c r="AK66" s="537"/>
      <c r="AL66" s="537"/>
      <c r="AM66" s="537"/>
      <c r="AN66" s="537"/>
      <c r="AO66" s="537"/>
      <c r="AP66" s="537"/>
      <c r="AQ66" s="537"/>
      <c r="AR66" s="537"/>
      <c r="AS66" s="537"/>
      <c r="AT66" s="537"/>
      <c r="AU66" s="537"/>
      <c r="AV66" s="537"/>
      <c r="AW66" s="537"/>
      <c r="AX66" s="537"/>
      <c r="AY66" s="537"/>
      <c r="AZ66" s="537"/>
      <c r="BA66" s="537"/>
      <c r="BB66" s="537"/>
      <c r="BC66" s="537"/>
      <c r="BD66" s="537"/>
      <c r="BE66" s="537"/>
      <c r="BF66" s="537"/>
      <c r="BG66" s="537"/>
      <c r="BH66" s="537"/>
      <c r="BI66" s="537"/>
      <c r="BJ66" s="537"/>
      <c r="BK66" s="537"/>
      <c r="BL66" s="537"/>
      <c r="BM66" s="537"/>
      <c r="BN66" s="537"/>
      <c r="BO66" s="537"/>
      <c r="BP66" s="537"/>
      <c r="BQ66" s="537"/>
      <c r="BR66" s="537"/>
      <c r="BS66" s="537"/>
      <c r="BT66" s="537"/>
      <c r="BU66" s="537"/>
      <c r="BV66" s="537"/>
      <c r="BW66" s="537"/>
      <c r="BX66" s="537"/>
      <c r="BY66" s="537"/>
      <c r="BZ66" s="537"/>
    </row>
    <row r="67" spans="1:78" s="536" customFormat="1" ht="18" customHeight="1">
      <c r="A67" s="546" t="s">
        <v>693</v>
      </c>
      <c r="B67" s="545">
        <f t="shared" si="11"/>
        <v>28</v>
      </c>
      <c r="C67" s="543">
        <f t="shared" si="14"/>
        <v>0</v>
      </c>
      <c r="D67" s="537">
        <v>0</v>
      </c>
      <c r="E67" s="537">
        <v>0</v>
      </c>
      <c r="F67" s="537">
        <v>0</v>
      </c>
      <c r="G67" s="543"/>
      <c r="H67" s="544">
        <v>0</v>
      </c>
      <c r="I67" s="543"/>
      <c r="J67" s="537">
        <f>SUM(K67:W67)</f>
        <v>26</v>
      </c>
      <c r="K67" s="537">
        <v>0</v>
      </c>
      <c r="L67" s="537">
        <v>0</v>
      </c>
      <c r="M67" s="537">
        <v>0</v>
      </c>
      <c r="N67" s="544">
        <v>0</v>
      </c>
      <c r="O67" s="537">
        <v>1</v>
      </c>
      <c r="P67" s="537">
        <v>0</v>
      </c>
      <c r="Q67" s="537">
        <v>6</v>
      </c>
      <c r="R67" s="537">
        <v>8</v>
      </c>
      <c r="S67" s="537">
        <v>11</v>
      </c>
      <c r="T67" s="537">
        <v>0</v>
      </c>
      <c r="U67" s="537">
        <v>0</v>
      </c>
      <c r="V67" s="537">
        <v>0</v>
      </c>
      <c r="W67" s="537">
        <v>0</v>
      </c>
      <c r="X67" s="537">
        <v>0</v>
      </c>
      <c r="Y67" s="537">
        <v>0</v>
      </c>
      <c r="Z67" s="537">
        <v>2</v>
      </c>
      <c r="AA67" s="537">
        <v>0</v>
      </c>
      <c r="AB67" s="537">
        <v>0</v>
      </c>
      <c r="AC67" s="537">
        <v>0</v>
      </c>
      <c r="AD67" s="537"/>
      <c r="AE67" s="537"/>
      <c r="AF67" s="537"/>
      <c r="AG67" s="537"/>
      <c r="AH67" s="537"/>
      <c r="AI67" s="537"/>
      <c r="AJ67" s="537"/>
      <c r="AK67" s="537"/>
      <c r="AL67" s="537"/>
      <c r="AM67" s="537"/>
      <c r="AN67" s="537"/>
      <c r="AO67" s="537"/>
      <c r="AP67" s="537"/>
      <c r="AQ67" s="537"/>
      <c r="AR67" s="537"/>
      <c r="AS67" s="537"/>
      <c r="AT67" s="537"/>
      <c r="AU67" s="537"/>
      <c r="AV67" s="537"/>
      <c r="AW67" s="537"/>
      <c r="AX67" s="537"/>
      <c r="AY67" s="537"/>
      <c r="AZ67" s="537"/>
      <c r="BA67" s="537"/>
      <c r="BB67" s="537"/>
      <c r="BC67" s="537"/>
      <c r="BD67" s="537"/>
      <c r="BE67" s="537"/>
      <c r="BF67" s="537"/>
      <c r="BG67" s="537"/>
      <c r="BH67" s="537"/>
      <c r="BI67" s="537"/>
      <c r="BJ67" s="537"/>
      <c r="BK67" s="537"/>
      <c r="BL67" s="537"/>
      <c r="BM67" s="537"/>
      <c r="BN67" s="537"/>
      <c r="BO67" s="537"/>
      <c r="BP67" s="537"/>
      <c r="BQ67" s="537"/>
      <c r="BR67" s="537"/>
      <c r="BS67" s="537"/>
      <c r="BT67" s="537"/>
      <c r="BU67" s="537"/>
      <c r="BV67" s="537"/>
      <c r="BW67" s="537"/>
      <c r="BX67" s="537"/>
      <c r="BY67" s="537"/>
      <c r="BZ67" s="537"/>
    </row>
    <row r="68" spans="1:78" s="547" customFormat="1" ht="18" customHeight="1">
      <c r="A68" s="550" t="s">
        <v>692</v>
      </c>
      <c r="B68" s="545">
        <f t="shared" si="11"/>
        <v>126</v>
      </c>
      <c r="C68" s="549">
        <f t="shared" si="14"/>
        <v>0</v>
      </c>
      <c r="D68" s="548">
        <f aca="true" t="shared" si="17" ref="D68:AC68">SUM(D69:D73)</f>
        <v>0</v>
      </c>
      <c r="E68" s="548">
        <f t="shared" si="17"/>
        <v>0</v>
      </c>
      <c r="F68" s="548">
        <f t="shared" si="17"/>
        <v>0</v>
      </c>
      <c r="G68" s="548">
        <f t="shared" si="17"/>
        <v>0</v>
      </c>
      <c r="H68" s="548">
        <f t="shared" si="17"/>
        <v>0</v>
      </c>
      <c r="I68" s="548">
        <f t="shared" si="17"/>
        <v>0</v>
      </c>
      <c r="J68" s="548">
        <f t="shared" si="17"/>
        <v>126</v>
      </c>
      <c r="K68" s="548">
        <f t="shared" si="17"/>
        <v>0</v>
      </c>
      <c r="L68" s="548">
        <f t="shared" si="17"/>
        <v>0</v>
      </c>
      <c r="M68" s="548">
        <f t="shared" si="17"/>
        <v>1</v>
      </c>
      <c r="N68" s="548">
        <f t="shared" si="17"/>
        <v>0</v>
      </c>
      <c r="O68" s="548">
        <f t="shared" si="17"/>
        <v>6</v>
      </c>
      <c r="P68" s="548">
        <f t="shared" si="17"/>
        <v>0</v>
      </c>
      <c r="Q68" s="548">
        <f t="shared" si="17"/>
        <v>30</v>
      </c>
      <c r="R68" s="548">
        <f t="shared" si="17"/>
        <v>43</v>
      </c>
      <c r="S68" s="548">
        <f t="shared" si="17"/>
        <v>43</v>
      </c>
      <c r="T68" s="548">
        <f t="shared" si="17"/>
        <v>2</v>
      </c>
      <c r="U68" s="548">
        <f t="shared" si="17"/>
        <v>0</v>
      </c>
      <c r="V68" s="548">
        <f t="shared" si="17"/>
        <v>0</v>
      </c>
      <c r="W68" s="548">
        <f t="shared" si="17"/>
        <v>1</v>
      </c>
      <c r="X68" s="548">
        <f t="shared" si="17"/>
        <v>0</v>
      </c>
      <c r="Y68" s="548">
        <f t="shared" si="17"/>
        <v>0</v>
      </c>
      <c r="Z68" s="548">
        <f t="shared" si="17"/>
        <v>0</v>
      </c>
      <c r="AA68" s="548">
        <f t="shared" si="17"/>
        <v>0</v>
      </c>
      <c r="AB68" s="548">
        <f t="shared" si="17"/>
        <v>0</v>
      </c>
      <c r="AC68" s="548">
        <f t="shared" si="17"/>
        <v>0</v>
      </c>
      <c r="AD68" s="548"/>
      <c r="AE68" s="548"/>
      <c r="AF68" s="548"/>
      <c r="AG68" s="548"/>
      <c r="AH68" s="548"/>
      <c r="AI68" s="548"/>
      <c r="AJ68" s="548"/>
      <c r="AK68" s="548"/>
      <c r="AL68" s="548"/>
      <c r="AM68" s="548"/>
      <c r="AN68" s="548"/>
      <c r="AO68" s="548"/>
      <c r="AP68" s="548"/>
      <c r="AQ68" s="548"/>
      <c r="AR68" s="548"/>
      <c r="AS68" s="548"/>
      <c r="AT68" s="548"/>
      <c r="AU68" s="548"/>
      <c r="AV68" s="548"/>
      <c r="AW68" s="548"/>
      <c r="AX68" s="548"/>
      <c r="AY68" s="548"/>
      <c r="AZ68" s="548"/>
      <c r="BA68" s="548"/>
      <c r="BB68" s="548"/>
      <c r="BC68" s="548"/>
      <c r="BD68" s="548"/>
      <c r="BE68" s="548"/>
      <c r="BF68" s="548"/>
      <c r="BG68" s="548"/>
      <c r="BH68" s="548"/>
      <c r="BI68" s="548"/>
      <c r="BJ68" s="548"/>
      <c r="BK68" s="548"/>
      <c r="BL68" s="548"/>
      <c r="BM68" s="548"/>
      <c r="BN68" s="548"/>
      <c r="BO68" s="548"/>
      <c r="BP68" s="548"/>
      <c r="BQ68" s="548"/>
      <c r="BR68" s="548"/>
      <c r="BS68" s="548"/>
      <c r="BT68" s="548"/>
      <c r="BU68" s="548"/>
      <c r="BV68" s="548"/>
      <c r="BW68" s="548"/>
      <c r="BX68" s="548"/>
      <c r="BY68" s="548"/>
      <c r="BZ68" s="548"/>
    </row>
    <row r="69" spans="1:78" s="536" customFormat="1" ht="18" customHeight="1">
      <c r="A69" s="546" t="s">
        <v>691</v>
      </c>
      <c r="B69" s="545">
        <f t="shared" si="11"/>
        <v>31</v>
      </c>
      <c r="C69" s="543">
        <f t="shared" si="14"/>
        <v>0</v>
      </c>
      <c r="D69" s="544">
        <v>0</v>
      </c>
      <c r="E69" s="544">
        <v>0</v>
      </c>
      <c r="F69" s="544">
        <v>0</v>
      </c>
      <c r="G69" s="543"/>
      <c r="H69" s="544">
        <v>0</v>
      </c>
      <c r="I69" s="543"/>
      <c r="J69" s="537">
        <f>SUM(K69:W69)</f>
        <v>31</v>
      </c>
      <c r="K69" s="537">
        <v>0</v>
      </c>
      <c r="L69" s="537">
        <v>0</v>
      </c>
      <c r="M69" s="537">
        <v>1</v>
      </c>
      <c r="N69" s="544">
        <v>0</v>
      </c>
      <c r="O69" s="537">
        <v>2</v>
      </c>
      <c r="P69" s="537">
        <v>0</v>
      </c>
      <c r="Q69" s="537">
        <v>6</v>
      </c>
      <c r="R69" s="537">
        <v>11</v>
      </c>
      <c r="S69" s="537">
        <v>10</v>
      </c>
      <c r="T69" s="537">
        <v>1</v>
      </c>
      <c r="U69" s="537">
        <v>0</v>
      </c>
      <c r="V69" s="537">
        <v>0</v>
      </c>
      <c r="W69" s="537">
        <v>0</v>
      </c>
      <c r="X69" s="537">
        <v>0</v>
      </c>
      <c r="Y69" s="537">
        <v>0</v>
      </c>
      <c r="Z69" s="537">
        <v>0</v>
      </c>
      <c r="AA69" s="537">
        <v>0</v>
      </c>
      <c r="AB69" s="537">
        <v>0</v>
      </c>
      <c r="AC69" s="537">
        <v>0</v>
      </c>
      <c r="AD69" s="537"/>
      <c r="AE69" s="537"/>
      <c r="AF69" s="537"/>
      <c r="AG69" s="537"/>
      <c r="AH69" s="537"/>
      <c r="AI69" s="537"/>
      <c r="AJ69" s="537"/>
      <c r="AK69" s="537"/>
      <c r="AL69" s="537"/>
      <c r="AM69" s="537"/>
      <c r="AN69" s="537"/>
      <c r="AO69" s="537"/>
      <c r="AP69" s="537"/>
      <c r="AQ69" s="537"/>
      <c r="AR69" s="537"/>
      <c r="AS69" s="537"/>
      <c r="AT69" s="537"/>
      <c r="AU69" s="537"/>
      <c r="AV69" s="537"/>
      <c r="AW69" s="537"/>
      <c r="AX69" s="537"/>
      <c r="AY69" s="537"/>
      <c r="AZ69" s="537"/>
      <c r="BA69" s="537"/>
      <c r="BB69" s="537"/>
      <c r="BC69" s="537"/>
      <c r="BD69" s="537"/>
      <c r="BE69" s="537"/>
      <c r="BF69" s="537"/>
      <c r="BG69" s="537"/>
      <c r="BH69" s="537"/>
      <c r="BI69" s="537"/>
      <c r="BJ69" s="537"/>
      <c r="BK69" s="537"/>
      <c r="BL69" s="537"/>
      <c r="BM69" s="537"/>
      <c r="BN69" s="537"/>
      <c r="BO69" s="537"/>
      <c r="BP69" s="537"/>
      <c r="BQ69" s="537"/>
      <c r="BR69" s="537"/>
      <c r="BS69" s="537"/>
      <c r="BT69" s="537"/>
      <c r="BU69" s="537"/>
      <c r="BV69" s="537"/>
      <c r="BW69" s="537"/>
      <c r="BX69" s="537"/>
      <c r="BY69" s="537"/>
      <c r="BZ69" s="537"/>
    </row>
    <row r="70" spans="1:78" s="536" customFormat="1" ht="18" customHeight="1">
      <c r="A70" s="546" t="s">
        <v>690</v>
      </c>
      <c r="B70" s="545">
        <f t="shared" si="11"/>
        <v>22</v>
      </c>
      <c r="C70" s="543">
        <f t="shared" si="14"/>
        <v>0</v>
      </c>
      <c r="D70" s="544">
        <v>0</v>
      </c>
      <c r="E70" s="544">
        <v>0</v>
      </c>
      <c r="F70" s="544">
        <v>0</v>
      </c>
      <c r="G70" s="543"/>
      <c r="H70" s="544">
        <v>0</v>
      </c>
      <c r="I70" s="543"/>
      <c r="J70" s="537">
        <f>SUM(K70:W70)</f>
        <v>22</v>
      </c>
      <c r="K70" s="537">
        <v>0</v>
      </c>
      <c r="L70" s="537">
        <v>0</v>
      </c>
      <c r="M70" s="537">
        <v>0</v>
      </c>
      <c r="N70" s="544">
        <v>0</v>
      </c>
      <c r="O70" s="537">
        <v>1</v>
      </c>
      <c r="P70" s="537">
        <v>0</v>
      </c>
      <c r="Q70" s="537">
        <v>6</v>
      </c>
      <c r="R70" s="537">
        <v>5</v>
      </c>
      <c r="S70" s="537">
        <v>9</v>
      </c>
      <c r="T70" s="537">
        <v>1</v>
      </c>
      <c r="U70" s="537">
        <v>0</v>
      </c>
      <c r="V70" s="537">
        <v>0</v>
      </c>
      <c r="W70" s="537">
        <v>0</v>
      </c>
      <c r="X70" s="537">
        <v>0</v>
      </c>
      <c r="Y70" s="537">
        <v>0</v>
      </c>
      <c r="Z70" s="537">
        <v>0</v>
      </c>
      <c r="AA70" s="537">
        <v>0</v>
      </c>
      <c r="AB70" s="537">
        <v>0</v>
      </c>
      <c r="AC70" s="537">
        <v>0</v>
      </c>
      <c r="AD70" s="537"/>
      <c r="AE70" s="537"/>
      <c r="AF70" s="537"/>
      <c r="AG70" s="537"/>
      <c r="AH70" s="537"/>
      <c r="AI70" s="537"/>
      <c r="AJ70" s="537"/>
      <c r="AK70" s="537"/>
      <c r="AL70" s="537"/>
      <c r="AM70" s="537"/>
      <c r="AN70" s="537"/>
      <c r="AO70" s="537"/>
      <c r="AP70" s="537"/>
      <c r="AQ70" s="537"/>
      <c r="AR70" s="537"/>
      <c r="AS70" s="537"/>
      <c r="AT70" s="537"/>
      <c r="AU70" s="537"/>
      <c r="AV70" s="537"/>
      <c r="AW70" s="537"/>
      <c r="AX70" s="537"/>
      <c r="AY70" s="537"/>
      <c r="AZ70" s="537"/>
      <c r="BA70" s="537"/>
      <c r="BB70" s="537"/>
      <c r="BC70" s="537"/>
      <c r="BD70" s="537"/>
      <c r="BE70" s="537"/>
      <c r="BF70" s="537"/>
      <c r="BG70" s="537"/>
      <c r="BH70" s="537"/>
      <c r="BI70" s="537"/>
      <c r="BJ70" s="537"/>
      <c r="BK70" s="537"/>
      <c r="BL70" s="537"/>
      <c r="BM70" s="537"/>
      <c r="BN70" s="537"/>
      <c r="BO70" s="537"/>
      <c r="BP70" s="537"/>
      <c r="BQ70" s="537"/>
      <c r="BR70" s="537"/>
      <c r="BS70" s="537"/>
      <c r="BT70" s="537"/>
      <c r="BU70" s="537"/>
      <c r="BV70" s="537"/>
      <c r="BW70" s="537"/>
      <c r="BX70" s="537"/>
      <c r="BY70" s="537"/>
      <c r="BZ70" s="537"/>
    </row>
    <row r="71" spans="1:78" s="536" customFormat="1" ht="18" customHeight="1">
      <c r="A71" s="546" t="s">
        <v>689</v>
      </c>
      <c r="B71" s="545">
        <f t="shared" si="11"/>
        <v>21</v>
      </c>
      <c r="C71" s="543">
        <f t="shared" si="14"/>
        <v>0</v>
      </c>
      <c r="D71" s="544">
        <v>0</v>
      </c>
      <c r="E71" s="544">
        <v>0</v>
      </c>
      <c r="F71" s="544">
        <v>0</v>
      </c>
      <c r="G71" s="543"/>
      <c r="H71" s="544">
        <v>0</v>
      </c>
      <c r="I71" s="543"/>
      <c r="J71" s="537">
        <f>SUM(K71:W71)</f>
        <v>21</v>
      </c>
      <c r="K71" s="537">
        <v>0</v>
      </c>
      <c r="L71" s="537">
        <v>0</v>
      </c>
      <c r="M71" s="537">
        <v>0</v>
      </c>
      <c r="N71" s="544">
        <v>0</v>
      </c>
      <c r="O71" s="537">
        <v>1</v>
      </c>
      <c r="P71" s="537">
        <v>0</v>
      </c>
      <c r="Q71" s="537">
        <v>5</v>
      </c>
      <c r="R71" s="537">
        <v>7</v>
      </c>
      <c r="S71" s="537">
        <v>8</v>
      </c>
      <c r="T71" s="537">
        <v>0</v>
      </c>
      <c r="U71" s="537">
        <v>0</v>
      </c>
      <c r="V71" s="537">
        <v>0</v>
      </c>
      <c r="W71" s="537">
        <v>0</v>
      </c>
      <c r="X71" s="537">
        <v>0</v>
      </c>
      <c r="Y71" s="537">
        <v>0</v>
      </c>
      <c r="Z71" s="537">
        <v>0</v>
      </c>
      <c r="AA71" s="537">
        <v>0</v>
      </c>
      <c r="AB71" s="537">
        <v>0</v>
      </c>
      <c r="AC71" s="537">
        <v>0</v>
      </c>
      <c r="AD71" s="537"/>
      <c r="AE71" s="537"/>
      <c r="AF71" s="537"/>
      <c r="AG71" s="537"/>
      <c r="AH71" s="537"/>
      <c r="AI71" s="537"/>
      <c r="AJ71" s="537"/>
      <c r="AK71" s="537"/>
      <c r="AL71" s="537"/>
      <c r="AM71" s="537"/>
      <c r="AN71" s="537"/>
      <c r="AO71" s="537"/>
      <c r="AP71" s="537"/>
      <c r="AQ71" s="537"/>
      <c r="AR71" s="537"/>
      <c r="AS71" s="537"/>
      <c r="AT71" s="537"/>
      <c r="AU71" s="537"/>
      <c r="AV71" s="537"/>
      <c r="AW71" s="537"/>
      <c r="AX71" s="537"/>
      <c r="AY71" s="537"/>
      <c r="AZ71" s="537"/>
      <c r="BA71" s="537"/>
      <c r="BB71" s="537"/>
      <c r="BC71" s="537"/>
      <c r="BD71" s="537"/>
      <c r="BE71" s="537"/>
      <c r="BF71" s="537"/>
      <c r="BG71" s="537"/>
      <c r="BH71" s="537"/>
      <c r="BI71" s="537"/>
      <c r="BJ71" s="537"/>
      <c r="BK71" s="537"/>
      <c r="BL71" s="537"/>
      <c r="BM71" s="537"/>
      <c r="BN71" s="537"/>
      <c r="BO71" s="537"/>
      <c r="BP71" s="537"/>
      <c r="BQ71" s="537"/>
      <c r="BR71" s="537"/>
      <c r="BS71" s="537"/>
      <c r="BT71" s="537"/>
      <c r="BU71" s="537"/>
      <c r="BV71" s="537"/>
      <c r="BW71" s="537"/>
      <c r="BX71" s="537"/>
      <c r="BY71" s="537"/>
      <c r="BZ71" s="537"/>
    </row>
    <row r="72" spans="1:78" s="536" customFormat="1" ht="18" customHeight="1">
      <c r="A72" s="546" t="s">
        <v>688</v>
      </c>
      <c r="B72" s="545">
        <f t="shared" si="11"/>
        <v>23</v>
      </c>
      <c r="C72" s="543">
        <f t="shared" si="14"/>
        <v>0</v>
      </c>
      <c r="D72" s="544">
        <v>0</v>
      </c>
      <c r="E72" s="544">
        <v>0</v>
      </c>
      <c r="F72" s="544">
        <v>0</v>
      </c>
      <c r="G72" s="543"/>
      <c r="H72" s="544">
        <v>0</v>
      </c>
      <c r="I72" s="543"/>
      <c r="J72" s="537">
        <f>SUM(K72:W72)</f>
        <v>23</v>
      </c>
      <c r="K72" s="537">
        <v>0</v>
      </c>
      <c r="L72" s="537">
        <v>0</v>
      </c>
      <c r="M72" s="537">
        <v>0</v>
      </c>
      <c r="N72" s="544">
        <v>0</v>
      </c>
      <c r="O72" s="537">
        <v>1</v>
      </c>
      <c r="P72" s="537">
        <v>0</v>
      </c>
      <c r="Q72" s="537">
        <v>6</v>
      </c>
      <c r="R72" s="537">
        <v>8</v>
      </c>
      <c r="S72" s="537">
        <v>8</v>
      </c>
      <c r="T72" s="537">
        <v>0</v>
      </c>
      <c r="U72" s="537">
        <v>0</v>
      </c>
      <c r="V72" s="537">
        <v>0</v>
      </c>
      <c r="W72" s="537">
        <v>0</v>
      </c>
      <c r="X72" s="537">
        <v>0</v>
      </c>
      <c r="Y72" s="537">
        <v>0</v>
      </c>
      <c r="Z72" s="537">
        <v>0</v>
      </c>
      <c r="AA72" s="537">
        <v>0</v>
      </c>
      <c r="AB72" s="537">
        <v>0</v>
      </c>
      <c r="AC72" s="537">
        <v>0</v>
      </c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37"/>
      <c r="AT72" s="537"/>
      <c r="AU72" s="537"/>
      <c r="AV72" s="537"/>
      <c r="AW72" s="537"/>
      <c r="AX72" s="537"/>
      <c r="AY72" s="537"/>
      <c r="AZ72" s="537"/>
      <c r="BA72" s="537"/>
      <c r="BB72" s="537"/>
      <c r="BC72" s="537"/>
      <c r="BD72" s="537"/>
      <c r="BE72" s="537"/>
      <c r="BF72" s="537"/>
      <c r="BG72" s="537"/>
      <c r="BH72" s="537"/>
      <c r="BI72" s="537"/>
      <c r="BJ72" s="537"/>
      <c r="BK72" s="537"/>
      <c r="BL72" s="537"/>
      <c r="BM72" s="537"/>
      <c r="BN72" s="537"/>
      <c r="BO72" s="537"/>
      <c r="BP72" s="537"/>
      <c r="BQ72" s="537"/>
      <c r="BR72" s="537"/>
      <c r="BS72" s="537"/>
      <c r="BT72" s="537"/>
      <c r="BU72" s="537"/>
      <c r="BV72" s="537"/>
      <c r="BW72" s="537"/>
      <c r="BX72" s="537"/>
      <c r="BY72" s="537"/>
      <c r="BZ72" s="537"/>
    </row>
    <row r="73" spans="1:78" s="536" customFormat="1" ht="18" customHeight="1">
      <c r="A73" s="546" t="s">
        <v>687</v>
      </c>
      <c r="B73" s="545">
        <f t="shared" si="11"/>
        <v>29</v>
      </c>
      <c r="C73" s="543">
        <f t="shared" si="14"/>
        <v>0</v>
      </c>
      <c r="D73" s="544">
        <v>0</v>
      </c>
      <c r="E73" s="544">
        <v>0</v>
      </c>
      <c r="F73" s="544">
        <v>0</v>
      </c>
      <c r="G73" s="543"/>
      <c r="H73" s="544">
        <v>0</v>
      </c>
      <c r="I73" s="543"/>
      <c r="J73" s="537">
        <f>SUM(K73:W73)</f>
        <v>29</v>
      </c>
      <c r="K73" s="537">
        <v>0</v>
      </c>
      <c r="L73" s="537">
        <v>0</v>
      </c>
      <c r="M73" s="537">
        <v>0</v>
      </c>
      <c r="N73" s="544">
        <v>0</v>
      </c>
      <c r="O73" s="537">
        <v>1</v>
      </c>
      <c r="P73" s="537">
        <v>0</v>
      </c>
      <c r="Q73" s="537">
        <v>7</v>
      </c>
      <c r="R73" s="537">
        <v>12</v>
      </c>
      <c r="S73" s="537">
        <v>8</v>
      </c>
      <c r="T73" s="537">
        <v>0</v>
      </c>
      <c r="U73" s="537">
        <v>0</v>
      </c>
      <c r="V73" s="537">
        <v>0</v>
      </c>
      <c r="W73" s="537">
        <v>1</v>
      </c>
      <c r="X73" s="537">
        <v>0</v>
      </c>
      <c r="Y73" s="537">
        <v>0</v>
      </c>
      <c r="Z73" s="537">
        <v>0</v>
      </c>
      <c r="AA73" s="537">
        <v>0</v>
      </c>
      <c r="AB73" s="537">
        <v>0</v>
      </c>
      <c r="AC73" s="537">
        <v>0</v>
      </c>
      <c r="AD73" s="537"/>
      <c r="AE73" s="537"/>
      <c r="AF73" s="537"/>
      <c r="AG73" s="537"/>
      <c r="AH73" s="537"/>
      <c r="AI73" s="537"/>
      <c r="AJ73" s="537"/>
      <c r="AK73" s="537"/>
      <c r="AL73" s="537"/>
      <c r="AM73" s="537"/>
      <c r="AN73" s="537"/>
      <c r="AO73" s="537"/>
      <c r="AP73" s="537"/>
      <c r="AQ73" s="537"/>
      <c r="AR73" s="537"/>
      <c r="AS73" s="537"/>
      <c r="AT73" s="537"/>
      <c r="AU73" s="537"/>
      <c r="AV73" s="537"/>
      <c r="AW73" s="537"/>
      <c r="AX73" s="537"/>
      <c r="AY73" s="537"/>
      <c r="AZ73" s="537"/>
      <c r="BA73" s="537"/>
      <c r="BB73" s="537"/>
      <c r="BC73" s="537"/>
      <c r="BD73" s="537"/>
      <c r="BE73" s="537"/>
      <c r="BF73" s="537"/>
      <c r="BG73" s="537"/>
      <c r="BH73" s="537"/>
      <c r="BI73" s="537"/>
      <c r="BJ73" s="537"/>
      <c r="BK73" s="537"/>
      <c r="BL73" s="537"/>
      <c r="BM73" s="537"/>
      <c r="BN73" s="537"/>
      <c r="BO73" s="537"/>
      <c r="BP73" s="537"/>
      <c r="BQ73" s="537"/>
      <c r="BR73" s="537"/>
      <c r="BS73" s="537"/>
      <c r="BT73" s="537"/>
      <c r="BU73" s="537"/>
      <c r="BV73" s="537"/>
      <c r="BW73" s="537"/>
      <c r="BX73" s="537"/>
      <c r="BY73" s="537"/>
      <c r="BZ73" s="537"/>
    </row>
    <row r="74" spans="1:78" s="547" customFormat="1" ht="18" customHeight="1">
      <c r="A74" s="550" t="s">
        <v>686</v>
      </c>
      <c r="B74" s="545">
        <f t="shared" si="11"/>
        <v>151</v>
      </c>
      <c r="C74" s="549">
        <f t="shared" si="14"/>
        <v>0</v>
      </c>
      <c r="D74" s="548">
        <f aca="true" t="shared" si="18" ref="D74:AC74">SUM(D75:D79)</f>
        <v>0</v>
      </c>
      <c r="E74" s="548">
        <f t="shared" si="18"/>
        <v>0</v>
      </c>
      <c r="F74" s="548">
        <f t="shared" si="18"/>
        <v>0</v>
      </c>
      <c r="G74" s="548">
        <f t="shared" si="18"/>
        <v>0</v>
      </c>
      <c r="H74" s="548">
        <f t="shared" si="18"/>
        <v>0</v>
      </c>
      <c r="I74" s="548">
        <f t="shared" si="18"/>
        <v>0</v>
      </c>
      <c r="J74" s="548">
        <f t="shared" si="18"/>
        <v>151</v>
      </c>
      <c r="K74" s="548">
        <f t="shared" si="18"/>
        <v>0</v>
      </c>
      <c r="L74" s="548">
        <f t="shared" si="18"/>
        <v>0</v>
      </c>
      <c r="M74" s="548">
        <f t="shared" si="18"/>
        <v>1</v>
      </c>
      <c r="N74" s="548">
        <f t="shared" si="18"/>
        <v>0</v>
      </c>
      <c r="O74" s="548">
        <f t="shared" si="18"/>
        <v>5</v>
      </c>
      <c r="P74" s="548">
        <f t="shared" si="18"/>
        <v>0</v>
      </c>
      <c r="Q74" s="548">
        <f t="shared" si="18"/>
        <v>30</v>
      </c>
      <c r="R74" s="548">
        <f t="shared" si="18"/>
        <v>57</v>
      </c>
      <c r="S74" s="548">
        <f t="shared" si="18"/>
        <v>47</v>
      </c>
      <c r="T74" s="548">
        <f t="shared" si="18"/>
        <v>11</v>
      </c>
      <c r="U74" s="548">
        <f t="shared" si="18"/>
        <v>0</v>
      </c>
      <c r="V74" s="548">
        <f t="shared" si="18"/>
        <v>0</v>
      </c>
      <c r="W74" s="548">
        <f t="shared" si="18"/>
        <v>0</v>
      </c>
      <c r="X74" s="548">
        <f t="shared" si="18"/>
        <v>0</v>
      </c>
      <c r="Y74" s="548">
        <f t="shared" si="18"/>
        <v>0</v>
      </c>
      <c r="Z74" s="548">
        <f t="shared" si="18"/>
        <v>0</v>
      </c>
      <c r="AA74" s="548">
        <f t="shared" si="18"/>
        <v>0</v>
      </c>
      <c r="AB74" s="548">
        <f t="shared" si="18"/>
        <v>0</v>
      </c>
      <c r="AC74" s="548">
        <f t="shared" si="18"/>
        <v>0</v>
      </c>
      <c r="AD74" s="548"/>
      <c r="AE74" s="548"/>
      <c r="AF74" s="548"/>
      <c r="AG74" s="548"/>
      <c r="AH74" s="548"/>
      <c r="AI74" s="548"/>
      <c r="AJ74" s="548"/>
      <c r="AK74" s="548"/>
      <c r="AL74" s="548"/>
      <c r="AM74" s="548"/>
      <c r="AN74" s="548"/>
      <c r="AO74" s="548"/>
      <c r="AP74" s="548"/>
      <c r="AQ74" s="548"/>
      <c r="AR74" s="548"/>
      <c r="AS74" s="548"/>
      <c r="AT74" s="548"/>
      <c r="AU74" s="548"/>
      <c r="AV74" s="548"/>
      <c r="AW74" s="548"/>
      <c r="AX74" s="548"/>
      <c r="AY74" s="548"/>
      <c r="AZ74" s="548"/>
      <c r="BA74" s="548"/>
      <c r="BB74" s="548"/>
      <c r="BC74" s="548"/>
      <c r="BD74" s="548"/>
      <c r="BE74" s="548"/>
      <c r="BF74" s="548"/>
      <c r="BG74" s="548"/>
      <c r="BH74" s="548"/>
      <c r="BI74" s="548"/>
      <c r="BJ74" s="548"/>
      <c r="BK74" s="548"/>
      <c r="BL74" s="548"/>
      <c r="BM74" s="548"/>
      <c r="BN74" s="548"/>
      <c r="BO74" s="548"/>
      <c r="BP74" s="548"/>
      <c r="BQ74" s="548"/>
      <c r="BR74" s="548"/>
      <c r="BS74" s="548"/>
      <c r="BT74" s="548"/>
      <c r="BU74" s="548"/>
      <c r="BV74" s="548"/>
      <c r="BW74" s="548"/>
      <c r="BX74" s="548"/>
      <c r="BY74" s="548"/>
      <c r="BZ74" s="548"/>
    </row>
    <row r="75" spans="1:78" s="536" customFormat="1" ht="18" customHeight="1">
      <c r="A75" s="546" t="s">
        <v>685</v>
      </c>
      <c r="B75" s="545">
        <f t="shared" si="11"/>
        <v>47</v>
      </c>
      <c r="C75" s="543">
        <f t="shared" si="14"/>
        <v>0</v>
      </c>
      <c r="D75" s="537">
        <v>0</v>
      </c>
      <c r="E75" s="537">
        <v>0</v>
      </c>
      <c r="F75" s="537">
        <v>0</v>
      </c>
      <c r="G75" s="552"/>
      <c r="H75" s="537">
        <v>0</v>
      </c>
      <c r="I75" s="552"/>
      <c r="J75" s="537">
        <f>SUM(K75:W75)</f>
        <v>47</v>
      </c>
      <c r="K75" s="537">
        <v>0</v>
      </c>
      <c r="L75" s="537">
        <v>0</v>
      </c>
      <c r="M75" s="537">
        <v>1</v>
      </c>
      <c r="N75" s="537">
        <v>0</v>
      </c>
      <c r="O75" s="537">
        <v>1</v>
      </c>
      <c r="P75" s="537">
        <v>0</v>
      </c>
      <c r="Q75" s="537">
        <v>7</v>
      </c>
      <c r="R75" s="537">
        <v>14</v>
      </c>
      <c r="S75" s="537">
        <v>18</v>
      </c>
      <c r="T75" s="537">
        <v>6</v>
      </c>
      <c r="U75" s="537">
        <v>0</v>
      </c>
      <c r="V75" s="537">
        <v>0</v>
      </c>
      <c r="W75" s="537">
        <v>0</v>
      </c>
      <c r="X75" s="537">
        <v>0</v>
      </c>
      <c r="Y75" s="537">
        <v>0</v>
      </c>
      <c r="Z75" s="537">
        <v>0</v>
      </c>
      <c r="AA75" s="537">
        <v>0</v>
      </c>
      <c r="AB75" s="537">
        <v>0</v>
      </c>
      <c r="AC75" s="537">
        <v>0</v>
      </c>
      <c r="AD75" s="537"/>
      <c r="AE75" s="537"/>
      <c r="AF75" s="537"/>
      <c r="AG75" s="537"/>
      <c r="AH75" s="537"/>
      <c r="AI75" s="537"/>
      <c r="AJ75" s="537"/>
      <c r="AK75" s="537"/>
      <c r="AL75" s="537"/>
      <c r="AM75" s="537"/>
      <c r="AN75" s="537"/>
      <c r="AO75" s="537"/>
      <c r="AP75" s="537"/>
      <c r="AQ75" s="537"/>
      <c r="AR75" s="537"/>
      <c r="AS75" s="537"/>
      <c r="AT75" s="537"/>
      <c r="AU75" s="537"/>
      <c r="AV75" s="537"/>
      <c r="AW75" s="537"/>
      <c r="AX75" s="537"/>
      <c r="AY75" s="537"/>
      <c r="AZ75" s="537"/>
      <c r="BA75" s="537"/>
      <c r="BB75" s="537"/>
      <c r="BC75" s="537"/>
      <c r="BD75" s="537"/>
      <c r="BE75" s="537"/>
      <c r="BF75" s="537"/>
      <c r="BG75" s="537"/>
      <c r="BH75" s="537"/>
      <c r="BI75" s="537"/>
      <c r="BJ75" s="537"/>
      <c r="BK75" s="537"/>
      <c r="BL75" s="537"/>
      <c r="BM75" s="537"/>
      <c r="BN75" s="537"/>
      <c r="BO75" s="537"/>
      <c r="BP75" s="537"/>
      <c r="BQ75" s="537"/>
      <c r="BR75" s="537"/>
      <c r="BS75" s="537"/>
      <c r="BT75" s="537"/>
      <c r="BU75" s="537"/>
      <c r="BV75" s="537"/>
      <c r="BW75" s="537"/>
      <c r="BX75" s="537"/>
      <c r="BY75" s="537"/>
      <c r="BZ75" s="537"/>
    </row>
    <row r="76" spans="1:78" s="536" customFormat="1" ht="18" customHeight="1">
      <c r="A76" s="546" t="s">
        <v>684</v>
      </c>
      <c r="B76" s="545">
        <f t="shared" si="11"/>
        <v>35</v>
      </c>
      <c r="C76" s="543">
        <f t="shared" si="14"/>
        <v>0</v>
      </c>
      <c r="D76" s="537">
        <v>0</v>
      </c>
      <c r="E76" s="537">
        <v>0</v>
      </c>
      <c r="F76" s="537">
        <v>0</v>
      </c>
      <c r="G76" s="551"/>
      <c r="H76" s="537">
        <v>0</v>
      </c>
      <c r="I76" s="551"/>
      <c r="J76" s="537">
        <f>SUM(K76:W76)</f>
        <v>35</v>
      </c>
      <c r="K76" s="537">
        <v>0</v>
      </c>
      <c r="L76" s="537">
        <v>0</v>
      </c>
      <c r="M76" s="537">
        <v>0</v>
      </c>
      <c r="N76" s="537">
        <v>0</v>
      </c>
      <c r="O76" s="537">
        <v>1</v>
      </c>
      <c r="P76" s="537">
        <v>0</v>
      </c>
      <c r="Q76" s="537">
        <v>7</v>
      </c>
      <c r="R76" s="537">
        <v>11</v>
      </c>
      <c r="S76" s="537">
        <v>14</v>
      </c>
      <c r="T76" s="537">
        <v>2</v>
      </c>
      <c r="U76" s="537">
        <v>0</v>
      </c>
      <c r="V76" s="537">
        <v>0</v>
      </c>
      <c r="W76" s="537">
        <v>0</v>
      </c>
      <c r="X76" s="537">
        <v>0</v>
      </c>
      <c r="Y76" s="537">
        <v>0</v>
      </c>
      <c r="Z76" s="537">
        <v>0</v>
      </c>
      <c r="AA76" s="537">
        <v>0</v>
      </c>
      <c r="AB76" s="537">
        <v>0</v>
      </c>
      <c r="AC76" s="537">
        <v>0</v>
      </c>
      <c r="AD76" s="537"/>
      <c r="AE76" s="537"/>
      <c r="AF76" s="537"/>
      <c r="AG76" s="537"/>
      <c r="AH76" s="537"/>
      <c r="AI76" s="537"/>
      <c r="AJ76" s="537"/>
      <c r="AK76" s="537"/>
      <c r="AL76" s="537"/>
      <c r="AM76" s="537"/>
      <c r="AN76" s="537"/>
      <c r="AO76" s="537"/>
      <c r="AP76" s="537"/>
      <c r="AQ76" s="537"/>
      <c r="AR76" s="537"/>
      <c r="AS76" s="537"/>
      <c r="AT76" s="537"/>
      <c r="AU76" s="537"/>
      <c r="AV76" s="537"/>
      <c r="AW76" s="537"/>
      <c r="AX76" s="537"/>
      <c r="AY76" s="537"/>
      <c r="AZ76" s="537"/>
      <c r="BA76" s="537"/>
      <c r="BB76" s="537"/>
      <c r="BC76" s="537"/>
      <c r="BD76" s="537"/>
      <c r="BE76" s="537"/>
      <c r="BF76" s="537"/>
      <c r="BG76" s="537"/>
      <c r="BH76" s="537"/>
      <c r="BI76" s="537"/>
      <c r="BJ76" s="537"/>
      <c r="BK76" s="537"/>
      <c r="BL76" s="537"/>
      <c r="BM76" s="537"/>
      <c r="BN76" s="537"/>
      <c r="BO76" s="537"/>
      <c r="BP76" s="537"/>
      <c r="BQ76" s="537"/>
      <c r="BR76" s="537"/>
      <c r="BS76" s="537"/>
      <c r="BT76" s="537"/>
      <c r="BU76" s="537"/>
      <c r="BV76" s="537"/>
      <c r="BW76" s="537"/>
      <c r="BX76" s="537"/>
      <c r="BY76" s="537"/>
      <c r="BZ76" s="537"/>
    </row>
    <row r="77" spans="1:78" s="536" customFormat="1" ht="18" customHeight="1">
      <c r="A77" s="546" t="s">
        <v>683</v>
      </c>
      <c r="B77" s="545">
        <f aca="true" t="shared" si="19" ref="B77:B88">SUM(D77+E77+F77+J77+Y77+Z77+AA77+AB77+AC77+H77+X77)</f>
        <v>29</v>
      </c>
      <c r="C77" s="543">
        <f t="shared" si="14"/>
        <v>0</v>
      </c>
      <c r="D77" s="537">
        <v>0</v>
      </c>
      <c r="E77" s="537">
        <v>0</v>
      </c>
      <c r="F77" s="537">
        <v>0</v>
      </c>
      <c r="G77" s="551"/>
      <c r="H77" s="537">
        <v>0</v>
      </c>
      <c r="I77" s="551"/>
      <c r="J77" s="537">
        <f>SUM(K77:W77)</f>
        <v>29</v>
      </c>
      <c r="K77" s="537">
        <v>0</v>
      </c>
      <c r="L77" s="537">
        <v>0</v>
      </c>
      <c r="M77" s="537">
        <v>0</v>
      </c>
      <c r="N77" s="537">
        <v>0</v>
      </c>
      <c r="O77" s="537">
        <v>1</v>
      </c>
      <c r="P77" s="537">
        <v>0</v>
      </c>
      <c r="Q77" s="537">
        <v>6</v>
      </c>
      <c r="R77" s="537">
        <v>12</v>
      </c>
      <c r="S77" s="537">
        <v>7</v>
      </c>
      <c r="T77" s="537">
        <v>3</v>
      </c>
      <c r="U77" s="537">
        <v>0</v>
      </c>
      <c r="V77" s="537">
        <v>0</v>
      </c>
      <c r="W77" s="537">
        <v>0</v>
      </c>
      <c r="X77" s="537">
        <v>0</v>
      </c>
      <c r="Y77" s="537">
        <v>0</v>
      </c>
      <c r="Z77" s="537">
        <v>0</v>
      </c>
      <c r="AA77" s="537">
        <v>0</v>
      </c>
      <c r="AB77" s="537">
        <v>0</v>
      </c>
      <c r="AC77" s="537">
        <v>0</v>
      </c>
      <c r="AD77" s="537"/>
      <c r="AE77" s="537"/>
      <c r="AF77" s="537"/>
      <c r="AG77" s="537"/>
      <c r="AH77" s="537"/>
      <c r="AI77" s="537"/>
      <c r="AJ77" s="537"/>
      <c r="AK77" s="537"/>
      <c r="AL77" s="537"/>
      <c r="AM77" s="537"/>
      <c r="AN77" s="537"/>
      <c r="AO77" s="537"/>
      <c r="AP77" s="537"/>
      <c r="AQ77" s="537"/>
      <c r="AR77" s="537"/>
      <c r="AS77" s="537"/>
      <c r="AT77" s="537"/>
      <c r="AU77" s="537"/>
      <c r="AV77" s="537"/>
      <c r="AW77" s="537"/>
      <c r="AX77" s="537"/>
      <c r="AY77" s="537"/>
      <c r="AZ77" s="537"/>
      <c r="BA77" s="537"/>
      <c r="BB77" s="537"/>
      <c r="BC77" s="537"/>
      <c r="BD77" s="537"/>
      <c r="BE77" s="537"/>
      <c r="BF77" s="537"/>
      <c r="BG77" s="537"/>
      <c r="BH77" s="537"/>
      <c r="BI77" s="537"/>
      <c r="BJ77" s="537"/>
      <c r="BK77" s="537"/>
      <c r="BL77" s="537"/>
      <c r="BM77" s="537"/>
      <c r="BN77" s="537"/>
      <c r="BO77" s="537"/>
      <c r="BP77" s="537"/>
      <c r="BQ77" s="537"/>
      <c r="BR77" s="537"/>
      <c r="BS77" s="537"/>
      <c r="BT77" s="537"/>
      <c r="BU77" s="537"/>
      <c r="BV77" s="537"/>
      <c r="BW77" s="537"/>
      <c r="BX77" s="537"/>
      <c r="BY77" s="537"/>
      <c r="BZ77" s="537"/>
    </row>
    <row r="78" spans="1:78" s="536" customFormat="1" ht="18" customHeight="1">
      <c r="A78" s="546" t="s">
        <v>682</v>
      </c>
      <c r="B78" s="545">
        <f t="shared" si="19"/>
        <v>20</v>
      </c>
      <c r="C78" s="543"/>
      <c r="D78" s="544">
        <v>0</v>
      </c>
      <c r="E78" s="544">
        <v>0</v>
      </c>
      <c r="F78" s="544">
        <v>0</v>
      </c>
      <c r="G78" s="543"/>
      <c r="H78" s="544">
        <v>0</v>
      </c>
      <c r="I78" s="543"/>
      <c r="J78" s="537">
        <f>SUM(K78:W78)</f>
        <v>20</v>
      </c>
      <c r="K78" s="537">
        <v>0</v>
      </c>
      <c r="L78" s="537">
        <v>0</v>
      </c>
      <c r="M78" s="537">
        <v>0</v>
      </c>
      <c r="N78" s="544">
        <v>0</v>
      </c>
      <c r="O78" s="537">
        <v>1</v>
      </c>
      <c r="P78" s="537">
        <v>0</v>
      </c>
      <c r="Q78" s="537">
        <v>5</v>
      </c>
      <c r="R78" s="537">
        <v>10</v>
      </c>
      <c r="S78" s="537">
        <v>4</v>
      </c>
      <c r="T78" s="537">
        <v>0</v>
      </c>
      <c r="U78" s="537">
        <v>0</v>
      </c>
      <c r="V78" s="537">
        <v>0</v>
      </c>
      <c r="W78" s="537">
        <v>0</v>
      </c>
      <c r="X78" s="537">
        <v>0</v>
      </c>
      <c r="Y78" s="537">
        <v>0</v>
      </c>
      <c r="Z78" s="537">
        <v>0</v>
      </c>
      <c r="AA78" s="537">
        <v>0</v>
      </c>
      <c r="AB78" s="537">
        <v>0</v>
      </c>
      <c r="AC78" s="537">
        <v>0</v>
      </c>
      <c r="AD78" s="537"/>
      <c r="AE78" s="537"/>
      <c r="AF78" s="537"/>
      <c r="AG78" s="537"/>
      <c r="AH78" s="537"/>
      <c r="AI78" s="537"/>
      <c r="AJ78" s="537"/>
      <c r="AK78" s="537"/>
      <c r="AL78" s="537"/>
      <c r="AM78" s="537"/>
      <c r="AN78" s="537"/>
      <c r="AO78" s="537"/>
      <c r="AP78" s="537"/>
      <c r="AQ78" s="537"/>
      <c r="AR78" s="537"/>
      <c r="AS78" s="537"/>
      <c r="AT78" s="537"/>
      <c r="AU78" s="537"/>
      <c r="AV78" s="537"/>
      <c r="AW78" s="537"/>
      <c r="AX78" s="537"/>
      <c r="AY78" s="537"/>
      <c r="AZ78" s="537"/>
      <c r="BA78" s="537"/>
      <c r="BB78" s="537"/>
      <c r="BC78" s="537"/>
      <c r="BD78" s="537"/>
      <c r="BE78" s="537"/>
      <c r="BF78" s="537"/>
      <c r="BG78" s="537"/>
      <c r="BH78" s="537"/>
      <c r="BI78" s="537"/>
      <c r="BJ78" s="537"/>
      <c r="BK78" s="537"/>
      <c r="BL78" s="537"/>
      <c r="BM78" s="537"/>
      <c r="BN78" s="537"/>
      <c r="BO78" s="537"/>
      <c r="BP78" s="537"/>
      <c r="BQ78" s="537"/>
      <c r="BR78" s="537"/>
      <c r="BS78" s="537"/>
      <c r="BT78" s="537"/>
      <c r="BU78" s="537"/>
      <c r="BV78" s="537"/>
      <c r="BW78" s="537"/>
      <c r="BX78" s="537"/>
      <c r="BY78" s="537"/>
      <c r="BZ78" s="537"/>
    </row>
    <row r="79" spans="1:78" s="536" customFormat="1" ht="18" customHeight="1">
      <c r="A79" s="546" t="s">
        <v>681</v>
      </c>
      <c r="B79" s="545">
        <f t="shared" si="19"/>
        <v>20</v>
      </c>
      <c r="C79" s="543"/>
      <c r="D79" s="544">
        <v>0</v>
      </c>
      <c r="E79" s="544">
        <v>0</v>
      </c>
      <c r="F79" s="544">
        <v>0</v>
      </c>
      <c r="G79" s="543"/>
      <c r="H79" s="544">
        <v>0</v>
      </c>
      <c r="I79" s="543"/>
      <c r="J79" s="537">
        <f>SUM(K79:W79)</f>
        <v>20</v>
      </c>
      <c r="K79" s="537">
        <v>0</v>
      </c>
      <c r="L79" s="537">
        <v>0</v>
      </c>
      <c r="M79" s="537">
        <v>0</v>
      </c>
      <c r="N79" s="544">
        <v>0</v>
      </c>
      <c r="O79" s="537">
        <v>1</v>
      </c>
      <c r="P79" s="537">
        <v>0</v>
      </c>
      <c r="Q79" s="537">
        <v>5</v>
      </c>
      <c r="R79" s="537">
        <v>10</v>
      </c>
      <c r="S79" s="537">
        <v>4</v>
      </c>
      <c r="T79" s="537">
        <v>0</v>
      </c>
      <c r="U79" s="537">
        <v>0</v>
      </c>
      <c r="V79" s="537">
        <v>0</v>
      </c>
      <c r="W79" s="537">
        <v>0</v>
      </c>
      <c r="X79" s="537">
        <v>0</v>
      </c>
      <c r="Y79" s="537">
        <v>0</v>
      </c>
      <c r="Z79" s="537">
        <v>0</v>
      </c>
      <c r="AA79" s="537">
        <v>0</v>
      </c>
      <c r="AB79" s="537">
        <v>0</v>
      </c>
      <c r="AC79" s="537">
        <v>0</v>
      </c>
      <c r="AD79" s="537"/>
      <c r="AE79" s="537"/>
      <c r="AF79" s="537"/>
      <c r="AG79" s="537"/>
      <c r="AH79" s="537"/>
      <c r="AI79" s="537"/>
      <c r="AJ79" s="537"/>
      <c r="AK79" s="537"/>
      <c r="AL79" s="537"/>
      <c r="AM79" s="537"/>
      <c r="AN79" s="537"/>
      <c r="AO79" s="537"/>
      <c r="AP79" s="537"/>
      <c r="AQ79" s="537"/>
      <c r="AR79" s="537"/>
      <c r="AS79" s="537"/>
      <c r="AT79" s="537"/>
      <c r="AU79" s="537"/>
      <c r="AV79" s="537"/>
      <c r="AW79" s="537"/>
      <c r="AX79" s="537"/>
      <c r="AY79" s="537"/>
      <c r="AZ79" s="537"/>
      <c r="BA79" s="537"/>
      <c r="BB79" s="537"/>
      <c r="BC79" s="537"/>
      <c r="BD79" s="537"/>
      <c r="BE79" s="537"/>
      <c r="BF79" s="537"/>
      <c r="BG79" s="537"/>
      <c r="BH79" s="537"/>
      <c r="BI79" s="537"/>
      <c r="BJ79" s="537"/>
      <c r="BK79" s="537"/>
      <c r="BL79" s="537"/>
      <c r="BM79" s="537"/>
      <c r="BN79" s="537"/>
      <c r="BO79" s="537"/>
      <c r="BP79" s="537"/>
      <c r="BQ79" s="537"/>
      <c r="BR79" s="537"/>
      <c r="BS79" s="537"/>
      <c r="BT79" s="537"/>
      <c r="BU79" s="537"/>
      <c r="BV79" s="537"/>
      <c r="BW79" s="537"/>
      <c r="BX79" s="537"/>
      <c r="BY79" s="537"/>
      <c r="BZ79" s="537"/>
    </row>
    <row r="80" spans="1:78" s="547" customFormat="1" ht="18" customHeight="1">
      <c r="A80" s="550" t="s">
        <v>680</v>
      </c>
      <c r="B80" s="545">
        <f t="shared" si="19"/>
        <v>27</v>
      </c>
      <c r="C80" s="549">
        <f aca="true" t="shared" si="20" ref="C80:C88">SUM(G80+I80)</f>
        <v>0</v>
      </c>
      <c r="D80" s="548">
        <f aca="true" t="shared" si="21" ref="D80:AC80">SUM(D81:D82)</f>
        <v>0</v>
      </c>
      <c r="E80" s="548">
        <f t="shared" si="21"/>
        <v>0</v>
      </c>
      <c r="F80" s="548">
        <f t="shared" si="21"/>
        <v>0</v>
      </c>
      <c r="G80" s="548">
        <f t="shared" si="21"/>
        <v>0</v>
      </c>
      <c r="H80" s="548">
        <f t="shared" si="21"/>
        <v>0</v>
      </c>
      <c r="I80" s="548">
        <f t="shared" si="21"/>
        <v>0</v>
      </c>
      <c r="J80" s="548">
        <f t="shared" si="21"/>
        <v>27</v>
      </c>
      <c r="K80" s="548">
        <f t="shared" si="21"/>
        <v>0</v>
      </c>
      <c r="L80" s="548">
        <f t="shared" si="21"/>
        <v>0</v>
      </c>
      <c r="M80" s="548">
        <f t="shared" si="21"/>
        <v>1</v>
      </c>
      <c r="N80" s="548">
        <f t="shared" si="21"/>
        <v>0</v>
      </c>
      <c r="O80" s="548">
        <f t="shared" si="21"/>
        <v>2</v>
      </c>
      <c r="P80" s="548">
        <f t="shared" si="21"/>
        <v>0</v>
      </c>
      <c r="Q80" s="548">
        <f t="shared" si="21"/>
        <v>3</v>
      </c>
      <c r="R80" s="548">
        <f t="shared" si="21"/>
        <v>7</v>
      </c>
      <c r="S80" s="548">
        <f t="shared" si="21"/>
        <v>9</v>
      </c>
      <c r="T80" s="548">
        <f t="shared" si="21"/>
        <v>3</v>
      </c>
      <c r="U80" s="548">
        <f t="shared" si="21"/>
        <v>0</v>
      </c>
      <c r="V80" s="548">
        <f t="shared" si="21"/>
        <v>1</v>
      </c>
      <c r="W80" s="548">
        <f t="shared" si="21"/>
        <v>1</v>
      </c>
      <c r="X80" s="548">
        <f t="shared" si="21"/>
        <v>0</v>
      </c>
      <c r="Y80" s="548">
        <f t="shared" si="21"/>
        <v>0</v>
      </c>
      <c r="Z80" s="548">
        <f t="shared" si="21"/>
        <v>0</v>
      </c>
      <c r="AA80" s="548">
        <f t="shared" si="21"/>
        <v>0</v>
      </c>
      <c r="AB80" s="548">
        <f t="shared" si="21"/>
        <v>0</v>
      </c>
      <c r="AC80" s="548">
        <f t="shared" si="21"/>
        <v>0</v>
      </c>
      <c r="AD80" s="548"/>
      <c r="AE80" s="548"/>
      <c r="AF80" s="548"/>
      <c r="AG80" s="548"/>
      <c r="AH80" s="548"/>
      <c r="AI80" s="548"/>
      <c r="AJ80" s="548"/>
      <c r="AK80" s="548"/>
      <c r="AL80" s="548"/>
      <c r="AM80" s="548"/>
      <c r="AN80" s="548"/>
      <c r="AO80" s="548"/>
      <c r="AP80" s="548"/>
      <c r="AQ80" s="548"/>
      <c r="AR80" s="548"/>
      <c r="AS80" s="548"/>
      <c r="AT80" s="548"/>
      <c r="AU80" s="548"/>
      <c r="AV80" s="548"/>
      <c r="AW80" s="548"/>
      <c r="AX80" s="548"/>
      <c r="AY80" s="548"/>
      <c r="AZ80" s="548"/>
      <c r="BA80" s="548"/>
      <c r="BB80" s="548"/>
      <c r="BC80" s="548"/>
      <c r="BD80" s="548"/>
      <c r="BE80" s="548"/>
      <c r="BF80" s="548"/>
      <c r="BG80" s="548"/>
      <c r="BH80" s="548"/>
      <c r="BI80" s="548"/>
      <c r="BJ80" s="548"/>
      <c r="BK80" s="548"/>
      <c r="BL80" s="548"/>
      <c r="BM80" s="548"/>
      <c r="BN80" s="548"/>
      <c r="BO80" s="548"/>
      <c r="BP80" s="548"/>
      <c r="BQ80" s="548"/>
      <c r="BR80" s="548"/>
      <c r="BS80" s="548"/>
      <c r="BT80" s="548"/>
      <c r="BU80" s="548"/>
      <c r="BV80" s="548"/>
      <c r="BW80" s="548"/>
      <c r="BX80" s="548"/>
      <c r="BY80" s="548"/>
      <c r="BZ80" s="548"/>
    </row>
    <row r="81" spans="1:78" s="536" customFormat="1" ht="18" customHeight="1">
      <c r="A81" s="546" t="s">
        <v>679</v>
      </c>
      <c r="B81" s="545">
        <f t="shared" si="19"/>
        <v>16</v>
      </c>
      <c r="C81" s="543">
        <f t="shared" si="20"/>
        <v>0</v>
      </c>
      <c r="D81" s="537">
        <v>0</v>
      </c>
      <c r="E81" s="537">
        <v>0</v>
      </c>
      <c r="F81" s="537">
        <v>0</v>
      </c>
      <c r="G81" s="552"/>
      <c r="H81" s="537">
        <v>0</v>
      </c>
      <c r="I81" s="552"/>
      <c r="J81" s="537">
        <f>SUM(K81:W81)</f>
        <v>16</v>
      </c>
      <c r="K81" s="537">
        <v>0</v>
      </c>
      <c r="L81" s="537">
        <v>0</v>
      </c>
      <c r="M81" s="537">
        <v>1</v>
      </c>
      <c r="N81" s="537">
        <v>0</v>
      </c>
      <c r="O81" s="537">
        <v>1</v>
      </c>
      <c r="P81" s="537">
        <v>0</v>
      </c>
      <c r="Q81" s="537">
        <v>2</v>
      </c>
      <c r="R81" s="537">
        <v>3</v>
      </c>
      <c r="S81" s="537">
        <v>6</v>
      </c>
      <c r="T81" s="537">
        <v>2</v>
      </c>
      <c r="U81" s="537">
        <v>0</v>
      </c>
      <c r="V81" s="537">
        <v>0</v>
      </c>
      <c r="W81" s="537">
        <v>1</v>
      </c>
      <c r="X81" s="537">
        <v>0</v>
      </c>
      <c r="Y81" s="537">
        <v>0</v>
      </c>
      <c r="Z81" s="537">
        <v>0</v>
      </c>
      <c r="AA81" s="537">
        <v>0</v>
      </c>
      <c r="AB81" s="537">
        <v>0</v>
      </c>
      <c r="AC81" s="537">
        <v>0</v>
      </c>
      <c r="AD81" s="537"/>
      <c r="AE81" s="537"/>
      <c r="AF81" s="537"/>
      <c r="AG81" s="537"/>
      <c r="AH81" s="537"/>
      <c r="AI81" s="537"/>
      <c r="AJ81" s="537"/>
      <c r="AK81" s="537"/>
      <c r="AL81" s="537"/>
      <c r="AM81" s="537"/>
      <c r="AN81" s="537"/>
      <c r="AO81" s="537"/>
      <c r="AP81" s="537"/>
      <c r="AQ81" s="537"/>
      <c r="AR81" s="537"/>
      <c r="AS81" s="537"/>
      <c r="AT81" s="537"/>
      <c r="AU81" s="537"/>
      <c r="AV81" s="537"/>
      <c r="AW81" s="537"/>
      <c r="AX81" s="537"/>
      <c r="AY81" s="537"/>
      <c r="AZ81" s="537"/>
      <c r="BA81" s="537"/>
      <c r="BB81" s="537"/>
      <c r="BC81" s="537"/>
      <c r="BD81" s="537"/>
      <c r="BE81" s="537"/>
      <c r="BF81" s="537"/>
      <c r="BG81" s="537"/>
      <c r="BH81" s="537"/>
      <c r="BI81" s="537"/>
      <c r="BJ81" s="537"/>
      <c r="BK81" s="537"/>
      <c r="BL81" s="537"/>
      <c r="BM81" s="537"/>
      <c r="BN81" s="537"/>
      <c r="BO81" s="537"/>
      <c r="BP81" s="537"/>
      <c r="BQ81" s="537"/>
      <c r="BR81" s="537"/>
      <c r="BS81" s="537"/>
      <c r="BT81" s="537"/>
      <c r="BU81" s="537"/>
      <c r="BV81" s="537"/>
      <c r="BW81" s="537"/>
      <c r="BX81" s="537"/>
      <c r="BY81" s="537"/>
      <c r="BZ81" s="537"/>
    </row>
    <row r="82" spans="1:78" s="536" customFormat="1" ht="18" customHeight="1">
      <c r="A82" s="546" t="s">
        <v>678</v>
      </c>
      <c r="B82" s="545">
        <f t="shared" si="19"/>
        <v>11</v>
      </c>
      <c r="C82" s="543">
        <f t="shared" si="20"/>
        <v>0</v>
      </c>
      <c r="D82" s="537">
        <v>0</v>
      </c>
      <c r="E82" s="537">
        <v>0</v>
      </c>
      <c r="F82" s="537">
        <v>0</v>
      </c>
      <c r="G82" s="551"/>
      <c r="H82" s="537">
        <v>0</v>
      </c>
      <c r="I82" s="551"/>
      <c r="J82" s="537">
        <f>SUM(K82:W82)</f>
        <v>11</v>
      </c>
      <c r="K82" s="537">
        <v>0</v>
      </c>
      <c r="L82" s="537">
        <v>0</v>
      </c>
      <c r="M82" s="537">
        <v>0</v>
      </c>
      <c r="N82" s="537">
        <v>0</v>
      </c>
      <c r="O82" s="537">
        <v>1</v>
      </c>
      <c r="P82" s="537">
        <v>0</v>
      </c>
      <c r="Q82" s="537">
        <v>1</v>
      </c>
      <c r="R82" s="537">
        <v>4</v>
      </c>
      <c r="S82" s="537">
        <v>3</v>
      </c>
      <c r="T82" s="537">
        <v>1</v>
      </c>
      <c r="U82" s="537">
        <v>0</v>
      </c>
      <c r="V82" s="537">
        <v>1</v>
      </c>
      <c r="W82" s="537">
        <v>0</v>
      </c>
      <c r="X82" s="537">
        <v>0</v>
      </c>
      <c r="Y82" s="537">
        <v>0</v>
      </c>
      <c r="Z82" s="537">
        <v>0</v>
      </c>
      <c r="AA82" s="537">
        <v>0</v>
      </c>
      <c r="AB82" s="537">
        <v>0</v>
      </c>
      <c r="AC82" s="537">
        <v>0</v>
      </c>
      <c r="AD82" s="537"/>
      <c r="AE82" s="537"/>
      <c r="AF82" s="537"/>
      <c r="AG82" s="537"/>
      <c r="AH82" s="537"/>
      <c r="AI82" s="537"/>
      <c r="AJ82" s="537"/>
      <c r="AK82" s="537"/>
      <c r="AL82" s="537"/>
      <c r="AM82" s="537"/>
      <c r="AN82" s="537"/>
      <c r="AO82" s="537"/>
      <c r="AP82" s="537"/>
      <c r="AQ82" s="537"/>
      <c r="AR82" s="537"/>
      <c r="AS82" s="537"/>
      <c r="AT82" s="537"/>
      <c r="AU82" s="537"/>
      <c r="AV82" s="537"/>
      <c r="AW82" s="537"/>
      <c r="AX82" s="537"/>
      <c r="AY82" s="537"/>
      <c r="AZ82" s="537"/>
      <c r="BA82" s="537"/>
      <c r="BB82" s="537"/>
      <c r="BC82" s="537"/>
      <c r="BD82" s="537"/>
      <c r="BE82" s="537"/>
      <c r="BF82" s="537"/>
      <c r="BG82" s="537"/>
      <c r="BH82" s="537"/>
      <c r="BI82" s="537"/>
      <c r="BJ82" s="537"/>
      <c r="BK82" s="537"/>
      <c r="BL82" s="537"/>
      <c r="BM82" s="537"/>
      <c r="BN82" s="537"/>
      <c r="BO82" s="537"/>
      <c r="BP82" s="537"/>
      <c r="BQ82" s="537"/>
      <c r="BR82" s="537"/>
      <c r="BS82" s="537"/>
      <c r="BT82" s="537"/>
      <c r="BU82" s="537"/>
      <c r="BV82" s="537"/>
      <c r="BW82" s="537"/>
      <c r="BX82" s="537"/>
      <c r="BY82" s="537"/>
      <c r="BZ82" s="537"/>
    </row>
    <row r="83" spans="1:78" s="547" customFormat="1" ht="18" customHeight="1">
      <c r="A83" s="550" t="s">
        <v>677</v>
      </c>
      <c r="B83" s="545">
        <f t="shared" si="19"/>
        <v>155</v>
      </c>
      <c r="C83" s="549">
        <f t="shared" si="20"/>
        <v>1</v>
      </c>
      <c r="D83" s="548">
        <f aca="true" t="shared" si="22" ref="D83:AC83">SUM(D84:D88)</f>
        <v>0</v>
      </c>
      <c r="E83" s="548">
        <f t="shared" si="22"/>
        <v>0</v>
      </c>
      <c r="F83" s="548">
        <f t="shared" si="22"/>
        <v>155</v>
      </c>
      <c r="G83" s="549">
        <f t="shared" si="22"/>
        <v>1</v>
      </c>
      <c r="H83" s="548">
        <f t="shared" si="22"/>
        <v>0</v>
      </c>
      <c r="I83" s="548">
        <f t="shared" si="22"/>
        <v>0</v>
      </c>
      <c r="J83" s="548">
        <f t="shared" si="22"/>
        <v>0</v>
      </c>
      <c r="K83" s="548">
        <f t="shared" si="22"/>
        <v>0</v>
      </c>
      <c r="L83" s="548">
        <f t="shared" si="22"/>
        <v>0</v>
      </c>
      <c r="M83" s="548">
        <f t="shared" si="22"/>
        <v>0</v>
      </c>
      <c r="N83" s="548">
        <f t="shared" si="22"/>
        <v>0</v>
      </c>
      <c r="O83" s="548">
        <f t="shared" si="22"/>
        <v>0</v>
      </c>
      <c r="P83" s="548">
        <f t="shared" si="22"/>
        <v>0</v>
      </c>
      <c r="Q83" s="548">
        <f t="shared" si="22"/>
        <v>0</v>
      </c>
      <c r="R83" s="548">
        <f t="shared" si="22"/>
        <v>0</v>
      </c>
      <c r="S83" s="548">
        <f t="shared" si="22"/>
        <v>0</v>
      </c>
      <c r="T83" s="548">
        <f t="shared" si="22"/>
        <v>0</v>
      </c>
      <c r="U83" s="548">
        <f t="shared" si="22"/>
        <v>0</v>
      </c>
      <c r="V83" s="548">
        <f t="shared" si="22"/>
        <v>0</v>
      </c>
      <c r="W83" s="548">
        <f t="shared" si="22"/>
        <v>0</v>
      </c>
      <c r="X83" s="548">
        <f t="shared" si="22"/>
        <v>0</v>
      </c>
      <c r="Y83" s="548">
        <f t="shared" si="22"/>
        <v>0</v>
      </c>
      <c r="Z83" s="548">
        <f t="shared" si="22"/>
        <v>0</v>
      </c>
      <c r="AA83" s="548">
        <f t="shared" si="22"/>
        <v>0</v>
      </c>
      <c r="AB83" s="548">
        <f t="shared" si="22"/>
        <v>0</v>
      </c>
      <c r="AC83" s="548">
        <f t="shared" si="22"/>
        <v>0</v>
      </c>
      <c r="AD83" s="548"/>
      <c r="AE83" s="548"/>
      <c r="AF83" s="548"/>
      <c r="AG83" s="548"/>
      <c r="AH83" s="548"/>
      <c r="AI83" s="548"/>
      <c r="AJ83" s="548"/>
      <c r="AK83" s="548"/>
      <c r="AL83" s="548"/>
      <c r="AM83" s="548"/>
      <c r="AN83" s="548"/>
      <c r="AO83" s="548"/>
      <c r="AP83" s="548"/>
      <c r="AQ83" s="548"/>
      <c r="AR83" s="548"/>
      <c r="AS83" s="548"/>
      <c r="AT83" s="548"/>
      <c r="AU83" s="548"/>
      <c r="AV83" s="548"/>
      <c r="AW83" s="548"/>
      <c r="AX83" s="548"/>
      <c r="AY83" s="548"/>
      <c r="AZ83" s="548"/>
      <c r="BA83" s="548"/>
      <c r="BB83" s="548"/>
      <c r="BC83" s="548"/>
      <c r="BD83" s="548"/>
      <c r="BE83" s="548"/>
      <c r="BF83" s="548"/>
      <c r="BG83" s="548"/>
      <c r="BH83" s="548"/>
      <c r="BI83" s="548"/>
      <c r="BJ83" s="548"/>
      <c r="BK83" s="548"/>
      <c r="BL83" s="548"/>
      <c r="BM83" s="548"/>
      <c r="BN83" s="548"/>
      <c r="BO83" s="548"/>
      <c r="BP83" s="548"/>
      <c r="BQ83" s="548"/>
      <c r="BR83" s="548"/>
      <c r="BS83" s="548"/>
      <c r="BT83" s="548"/>
      <c r="BU83" s="548"/>
      <c r="BV83" s="548"/>
      <c r="BW83" s="548"/>
      <c r="BX83" s="548"/>
      <c r="BY83" s="548"/>
      <c r="BZ83" s="548"/>
    </row>
    <row r="84" spans="1:78" s="536" customFormat="1" ht="18" customHeight="1">
      <c r="A84" s="546" t="s">
        <v>676</v>
      </c>
      <c r="B84" s="545">
        <f t="shared" si="19"/>
        <v>26</v>
      </c>
      <c r="C84" s="543">
        <f t="shared" si="20"/>
        <v>1</v>
      </c>
      <c r="D84" s="544">
        <v>0</v>
      </c>
      <c r="E84" s="544">
        <v>0</v>
      </c>
      <c r="F84" s="537">
        <v>26</v>
      </c>
      <c r="G84" s="543">
        <v>1</v>
      </c>
      <c r="H84" s="544">
        <v>0</v>
      </c>
      <c r="I84" s="543"/>
      <c r="J84" s="537">
        <f>SUM(K84:W84)</f>
        <v>0</v>
      </c>
      <c r="K84" s="537">
        <v>0</v>
      </c>
      <c r="L84" s="537">
        <v>0</v>
      </c>
      <c r="M84" s="537">
        <v>0</v>
      </c>
      <c r="N84" s="537">
        <v>0</v>
      </c>
      <c r="O84" s="537">
        <v>0</v>
      </c>
      <c r="P84" s="537">
        <v>0</v>
      </c>
      <c r="Q84" s="537">
        <v>0</v>
      </c>
      <c r="R84" s="537">
        <v>0</v>
      </c>
      <c r="S84" s="537">
        <v>0</v>
      </c>
      <c r="T84" s="537">
        <v>0</v>
      </c>
      <c r="U84" s="537">
        <v>0</v>
      </c>
      <c r="V84" s="537">
        <v>0</v>
      </c>
      <c r="W84" s="537">
        <v>0</v>
      </c>
      <c r="X84" s="537">
        <v>0</v>
      </c>
      <c r="Y84" s="537">
        <v>0</v>
      </c>
      <c r="Z84" s="537">
        <v>0</v>
      </c>
      <c r="AA84" s="537">
        <v>0</v>
      </c>
      <c r="AB84" s="537">
        <v>0</v>
      </c>
      <c r="AC84" s="537">
        <v>0</v>
      </c>
      <c r="AD84" s="537"/>
      <c r="AE84" s="537"/>
      <c r="AF84" s="537"/>
      <c r="AG84" s="537"/>
      <c r="AH84" s="537"/>
      <c r="AI84" s="537"/>
      <c r="AJ84" s="537"/>
      <c r="AK84" s="537"/>
      <c r="AL84" s="537"/>
      <c r="AM84" s="537"/>
      <c r="AN84" s="537"/>
      <c r="AO84" s="537"/>
      <c r="AP84" s="537"/>
      <c r="AQ84" s="537"/>
      <c r="AR84" s="537"/>
      <c r="AS84" s="537"/>
      <c r="AT84" s="537"/>
      <c r="AU84" s="537"/>
      <c r="AV84" s="537"/>
      <c r="AW84" s="537"/>
      <c r="AX84" s="537"/>
      <c r="AY84" s="537"/>
      <c r="AZ84" s="537"/>
      <c r="BA84" s="537"/>
      <c r="BB84" s="537"/>
      <c r="BC84" s="537"/>
      <c r="BD84" s="537"/>
      <c r="BE84" s="537"/>
      <c r="BF84" s="537"/>
      <c r="BG84" s="537"/>
      <c r="BH84" s="537"/>
      <c r="BI84" s="537"/>
      <c r="BJ84" s="537"/>
      <c r="BK84" s="537"/>
      <c r="BL84" s="537"/>
      <c r="BM84" s="537"/>
      <c r="BN84" s="537"/>
      <c r="BO84" s="537"/>
      <c r="BP84" s="537"/>
      <c r="BQ84" s="537"/>
      <c r="BR84" s="537"/>
      <c r="BS84" s="537"/>
      <c r="BT84" s="537"/>
      <c r="BU84" s="537"/>
      <c r="BV84" s="537"/>
      <c r="BW84" s="537"/>
      <c r="BX84" s="537"/>
      <c r="BY84" s="537"/>
      <c r="BZ84" s="537"/>
    </row>
    <row r="85" spans="1:78" s="536" customFormat="1" ht="18" customHeight="1">
      <c r="A85" s="546" t="s">
        <v>675</v>
      </c>
      <c r="B85" s="545">
        <f t="shared" si="19"/>
        <v>30</v>
      </c>
      <c r="C85" s="543">
        <f t="shared" si="20"/>
        <v>0</v>
      </c>
      <c r="D85" s="544">
        <v>0</v>
      </c>
      <c r="E85" s="544">
        <v>0</v>
      </c>
      <c r="F85" s="537">
        <v>30</v>
      </c>
      <c r="G85" s="543"/>
      <c r="H85" s="544">
        <v>0</v>
      </c>
      <c r="I85" s="543"/>
      <c r="J85" s="537">
        <f>SUM(K85:W85)</f>
        <v>0</v>
      </c>
      <c r="K85" s="537">
        <v>0</v>
      </c>
      <c r="L85" s="537">
        <v>0</v>
      </c>
      <c r="M85" s="537">
        <v>0</v>
      </c>
      <c r="N85" s="537">
        <v>0</v>
      </c>
      <c r="O85" s="537">
        <v>0</v>
      </c>
      <c r="P85" s="537">
        <v>0</v>
      </c>
      <c r="Q85" s="537">
        <v>0</v>
      </c>
      <c r="R85" s="537">
        <v>0</v>
      </c>
      <c r="S85" s="537">
        <v>0</v>
      </c>
      <c r="T85" s="537">
        <v>0</v>
      </c>
      <c r="U85" s="537">
        <v>0</v>
      </c>
      <c r="V85" s="537">
        <v>0</v>
      </c>
      <c r="W85" s="537">
        <v>0</v>
      </c>
      <c r="X85" s="537">
        <v>0</v>
      </c>
      <c r="Y85" s="537">
        <v>0</v>
      </c>
      <c r="Z85" s="537">
        <v>0</v>
      </c>
      <c r="AA85" s="537">
        <v>0</v>
      </c>
      <c r="AB85" s="537">
        <v>0</v>
      </c>
      <c r="AC85" s="537">
        <v>0</v>
      </c>
      <c r="AD85" s="537"/>
      <c r="AE85" s="537"/>
      <c r="AF85" s="537"/>
      <c r="AG85" s="537"/>
      <c r="AH85" s="537"/>
      <c r="AI85" s="537"/>
      <c r="AJ85" s="537"/>
      <c r="AK85" s="537"/>
      <c r="AL85" s="537"/>
      <c r="AM85" s="537"/>
      <c r="AN85" s="537"/>
      <c r="AO85" s="537"/>
      <c r="AP85" s="537"/>
      <c r="AQ85" s="537"/>
      <c r="AR85" s="537"/>
      <c r="AS85" s="537"/>
      <c r="AT85" s="537"/>
      <c r="AU85" s="537"/>
      <c r="AV85" s="537"/>
      <c r="AW85" s="537"/>
      <c r="AX85" s="537"/>
      <c r="AY85" s="537"/>
      <c r="AZ85" s="537"/>
      <c r="BA85" s="537"/>
      <c r="BB85" s="537"/>
      <c r="BC85" s="537"/>
      <c r="BD85" s="537"/>
      <c r="BE85" s="537"/>
      <c r="BF85" s="537"/>
      <c r="BG85" s="537"/>
      <c r="BH85" s="537"/>
      <c r="BI85" s="537"/>
      <c r="BJ85" s="537"/>
      <c r="BK85" s="537"/>
      <c r="BL85" s="537"/>
      <c r="BM85" s="537"/>
      <c r="BN85" s="537"/>
      <c r="BO85" s="537"/>
      <c r="BP85" s="537"/>
      <c r="BQ85" s="537"/>
      <c r="BR85" s="537"/>
      <c r="BS85" s="537"/>
      <c r="BT85" s="537"/>
      <c r="BU85" s="537"/>
      <c r="BV85" s="537"/>
      <c r="BW85" s="537"/>
      <c r="BX85" s="537"/>
      <c r="BY85" s="537"/>
      <c r="BZ85" s="537"/>
    </row>
    <row r="86" spans="1:78" s="536" customFormat="1" ht="18" customHeight="1">
      <c r="A86" s="546" t="s">
        <v>674</v>
      </c>
      <c r="B86" s="545">
        <f t="shared" si="19"/>
        <v>14</v>
      </c>
      <c r="C86" s="543">
        <f t="shared" si="20"/>
        <v>0</v>
      </c>
      <c r="D86" s="544">
        <v>0</v>
      </c>
      <c r="E86" s="544">
        <v>0</v>
      </c>
      <c r="F86" s="537">
        <v>14</v>
      </c>
      <c r="G86" s="543"/>
      <c r="H86" s="544">
        <v>0</v>
      </c>
      <c r="I86" s="543"/>
      <c r="J86" s="537">
        <f>SUM(K86:W86)</f>
        <v>0</v>
      </c>
      <c r="K86" s="537">
        <v>0</v>
      </c>
      <c r="L86" s="537">
        <v>0</v>
      </c>
      <c r="M86" s="537">
        <v>0</v>
      </c>
      <c r="N86" s="537">
        <v>0</v>
      </c>
      <c r="O86" s="537">
        <v>0</v>
      </c>
      <c r="P86" s="537">
        <v>0</v>
      </c>
      <c r="Q86" s="537">
        <v>0</v>
      </c>
      <c r="R86" s="537">
        <v>0</v>
      </c>
      <c r="S86" s="537">
        <v>0</v>
      </c>
      <c r="T86" s="537">
        <v>0</v>
      </c>
      <c r="U86" s="537">
        <v>0</v>
      </c>
      <c r="V86" s="537">
        <v>0</v>
      </c>
      <c r="W86" s="537">
        <v>0</v>
      </c>
      <c r="X86" s="537">
        <v>0</v>
      </c>
      <c r="Y86" s="537">
        <v>0</v>
      </c>
      <c r="Z86" s="537">
        <v>0</v>
      </c>
      <c r="AA86" s="537">
        <v>0</v>
      </c>
      <c r="AB86" s="537">
        <v>0</v>
      </c>
      <c r="AC86" s="537">
        <v>0</v>
      </c>
      <c r="AD86" s="537"/>
      <c r="AE86" s="537"/>
      <c r="AF86" s="537"/>
      <c r="AG86" s="537"/>
      <c r="AH86" s="537"/>
      <c r="AI86" s="537"/>
      <c r="AJ86" s="537"/>
      <c r="AK86" s="537"/>
      <c r="AL86" s="537"/>
      <c r="AM86" s="537"/>
      <c r="AN86" s="537"/>
      <c r="AO86" s="537"/>
      <c r="AP86" s="537"/>
      <c r="AQ86" s="537"/>
      <c r="AR86" s="537"/>
      <c r="AS86" s="537"/>
      <c r="AT86" s="537"/>
      <c r="AU86" s="537"/>
      <c r="AV86" s="537"/>
      <c r="AW86" s="537"/>
      <c r="AX86" s="537"/>
      <c r="AY86" s="537"/>
      <c r="AZ86" s="537"/>
      <c r="BA86" s="537"/>
      <c r="BB86" s="537"/>
      <c r="BC86" s="537"/>
      <c r="BD86" s="537"/>
      <c r="BE86" s="537"/>
      <c r="BF86" s="537"/>
      <c r="BG86" s="537"/>
      <c r="BH86" s="537"/>
      <c r="BI86" s="537"/>
      <c r="BJ86" s="537"/>
      <c r="BK86" s="537"/>
      <c r="BL86" s="537"/>
      <c r="BM86" s="537"/>
      <c r="BN86" s="537"/>
      <c r="BO86" s="537"/>
      <c r="BP86" s="537"/>
      <c r="BQ86" s="537"/>
      <c r="BR86" s="537"/>
      <c r="BS86" s="537"/>
      <c r="BT86" s="537"/>
      <c r="BU86" s="537"/>
      <c r="BV86" s="537"/>
      <c r="BW86" s="537"/>
      <c r="BX86" s="537"/>
      <c r="BY86" s="537"/>
      <c r="BZ86" s="537"/>
    </row>
    <row r="87" spans="1:78" s="536" customFormat="1" ht="18" customHeight="1">
      <c r="A87" s="546" t="s">
        <v>673</v>
      </c>
      <c r="B87" s="545">
        <f t="shared" si="19"/>
        <v>46</v>
      </c>
      <c r="C87" s="543">
        <f t="shared" si="20"/>
        <v>0</v>
      </c>
      <c r="D87" s="544">
        <v>0</v>
      </c>
      <c r="E87" s="544">
        <v>0</v>
      </c>
      <c r="F87" s="537">
        <v>46</v>
      </c>
      <c r="G87" s="543"/>
      <c r="H87" s="544">
        <v>0</v>
      </c>
      <c r="I87" s="543"/>
      <c r="J87" s="537">
        <f>SUM(K87:W87)</f>
        <v>0</v>
      </c>
      <c r="K87" s="537">
        <v>0</v>
      </c>
      <c r="L87" s="537">
        <v>0</v>
      </c>
      <c r="M87" s="537">
        <v>0</v>
      </c>
      <c r="N87" s="537">
        <v>0</v>
      </c>
      <c r="O87" s="537">
        <v>0</v>
      </c>
      <c r="P87" s="537">
        <v>0</v>
      </c>
      <c r="Q87" s="537">
        <v>0</v>
      </c>
      <c r="R87" s="537">
        <v>0</v>
      </c>
      <c r="S87" s="537">
        <v>0</v>
      </c>
      <c r="T87" s="537">
        <v>0</v>
      </c>
      <c r="U87" s="537">
        <v>0</v>
      </c>
      <c r="V87" s="537">
        <v>0</v>
      </c>
      <c r="W87" s="537">
        <v>0</v>
      </c>
      <c r="X87" s="537">
        <v>0</v>
      </c>
      <c r="Y87" s="537">
        <v>0</v>
      </c>
      <c r="Z87" s="537">
        <v>0</v>
      </c>
      <c r="AA87" s="537">
        <v>0</v>
      </c>
      <c r="AB87" s="537">
        <v>0</v>
      </c>
      <c r="AC87" s="537">
        <v>0</v>
      </c>
      <c r="AD87" s="537"/>
      <c r="AE87" s="537"/>
      <c r="AF87" s="537"/>
      <c r="AG87" s="537"/>
      <c r="AH87" s="537"/>
      <c r="AI87" s="537"/>
      <c r="AJ87" s="537"/>
      <c r="AK87" s="537"/>
      <c r="AL87" s="537"/>
      <c r="AM87" s="537"/>
      <c r="AN87" s="537"/>
      <c r="AO87" s="537"/>
      <c r="AP87" s="537"/>
      <c r="AQ87" s="537"/>
      <c r="AR87" s="537"/>
      <c r="AS87" s="537"/>
      <c r="AT87" s="537"/>
      <c r="AU87" s="537"/>
      <c r="AV87" s="537"/>
      <c r="AW87" s="537"/>
      <c r="AX87" s="537"/>
      <c r="AY87" s="537"/>
      <c r="AZ87" s="537"/>
      <c r="BA87" s="537"/>
      <c r="BB87" s="537"/>
      <c r="BC87" s="537"/>
      <c r="BD87" s="537"/>
      <c r="BE87" s="537"/>
      <c r="BF87" s="537"/>
      <c r="BG87" s="537"/>
      <c r="BH87" s="537"/>
      <c r="BI87" s="537"/>
      <c r="BJ87" s="537"/>
      <c r="BK87" s="537"/>
      <c r="BL87" s="537"/>
      <c r="BM87" s="537"/>
      <c r="BN87" s="537"/>
      <c r="BO87" s="537"/>
      <c r="BP87" s="537"/>
      <c r="BQ87" s="537"/>
      <c r="BR87" s="537"/>
      <c r="BS87" s="537"/>
      <c r="BT87" s="537"/>
      <c r="BU87" s="537"/>
      <c r="BV87" s="537"/>
      <c r="BW87" s="537"/>
      <c r="BX87" s="537"/>
      <c r="BY87" s="537"/>
      <c r="BZ87" s="537"/>
    </row>
    <row r="88" spans="1:78" s="536" customFormat="1" ht="18" customHeight="1">
      <c r="A88" s="542" t="s">
        <v>672</v>
      </c>
      <c r="B88" s="541">
        <f t="shared" si="19"/>
        <v>39</v>
      </c>
      <c r="C88" s="539">
        <f t="shared" si="20"/>
        <v>0</v>
      </c>
      <c r="D88" s="540">
        <v>0</v>
      </c>
      <c r="E88" s="540">
        <v>0</v>
      </c>
      <c r="F88" s="538">
        <v>39</v>
      </c>
      <c r="G88" s="539"/>
      <c r="H88" s="540">
        <v>0</v>
      </c>
      <c r="I88" s="539"/>
      <c r="J88" s="538">
        <f>SUM(K88:W88)</f>
        <v>0</v>
      </c>
      <c r="K88" s="538">
        <v>0</v>
      </c>
      <c r="L88" s="538">
        <v>0</v>
      </c>
      <c r="M88" s="538">
        <v>0</v>
      </c>
      <c r="N88" s="538">
        <v>0</v>
      </c>
      <c r="O88" s="538">
        <v>0</v>
      </c>
      <c r="P88" s="538">
        <v>0</v>
      </c>
      <c r="Q88" s="538">
        <v>0</v>
      </c>
      <c r="R88" s="538">
        <v>0</v>
      </c>
      <c r="S88" s="538">
        <v>0</v>
      </c>
      <c r="T88" s="538">
        <v>0</v>
      </c>
      <c r="U88" s="538">
        <v>0</v>
      </c>
      <c r="V88" s="538">
        <v>0</v>
      </c>
      <c r="W88" s="538">
        <v>0</v>
      </c>
      <c r="X88" s="538">
        <v>0</v>
      </c>
      <c r="Y88" s="538">
        <v>0</v>
      </c>
      <c r="Z88" s="538">
        <v>0</v>
      </c>
      <c r="AA88" s="538">
        <v>0</v>
      </c>
      <c r="AB88" s="538">
        <v>0</v>
      </c>
      <c r="AC88" s="538">
        <v>0</v>
      </c>
      <c r="AD88" s="537"/>
      <c r="AE88" s="537"/>
      <c r="AF88" s="537"/>
      <c r="AG88" s="537"/>
      <c r="AH88" s="537"/>
      <c r="AI88" s="537"/>
      <c r="AJ88" s="537"/>
      <c r="AK88" s="537"/>
      <c r="AL88" s="537"/>
      <c r="AM88" s="537"/>
      <c r="AN88" s="537"/>
      <c r="AO88" s="537"/>
      <c r="AP88" s="537"/>
      <c r="AQ88" s="537"/>
      <c r="AR88" s="537"/>
      <c r="AS88" s="537"/>
      <c r="AT88" s="537"/>
      <c r="AU88" s="537"/>
      <c r="AV88" s="537"/>
      <c r="AW88" s="537"/>
      <c r="AX88" s="537"/>
      <c r="AY88" s="537"/>
      <c r="AZ88" s="537"/>
      <c r="BA88" s="537"/>
      <c r="BB88" s="537"/>
      <c r="BC88" s="537"/>
      <c r="BD88" s="537"/>
      <c r="BE88" s="537"/>
      <c r="BF88" s="537"/>
      <c r="BG88" s="537"/>
      <c r="BH88" s="537"/>
      <c r="BI88" s="537"/>
      <c r="BJ88" s="537"/>
      <c r="BK88" s="537"/>
      <c r="BL88" s="537"/>
      <c r="BM88" s="537"/>
      <c r="BN88" s="537"/>
      <c r="BO88" s="537"/>
      <c r="BP88" s="537"/>
      <c r="BQ88" s="537"/>
      <c r="BR88" s="537"/>
      <c r="BS88" s="537"/>
      <c r="BT88" s="537"/>
      <c r="BU88" s="537"/>
      <c r="BV88" s="537"/>
      <c r="BW88" s="537"/>
      <c r="BX88" s="537"/>
      <c r="BY88" s="537"/>
      <c r="BZ88" s="537"/>
    </row>
    <row r="89" spans="1:78" s="529" customFormat="1" ht="15" customHeight="1">
      <c r="A89" s="535" t="s">
        <v>649</v>
      </c>
      <c r="B89" s="530"/>
      <c r="C89" s="533"/>
      <c r="D89" s="530"/>
      <c r="E89" s="530"/>
      <c r="F89" s="530"/>
      <c r="G89" s="532"/>
      <c r="H89" s="530"/>
      <c r="I89" s="532"/>
      <c r="J89" s="530"/>
      <c r="K89" s="530"/>
      <c r="L89" s="530"/>
      <c r="M89" s="530"/>
      <c r="N89" s="531"/>
      <c r="O89" s="530"/>
      <c r="P89" s="530"/>
      <c r="Q89" s="530"/>
      <c r="R89" s="530"/>
      <c r="S89" s="530"/>
      <c r="T89" s="530"/>
      <c r="U89" s="530"/>
      <c r="V89" s="530"/>
      <c r="W89" s="530"/>
      <c r="X89" s="530"/>
      <c r="Y89" s="530"/>
      <c r="Z89" s="530"/>
      <c r="AA89" s="530"/>
      <c r="AB89" s="530"/>
      <c r="AC89" s="530"/>
      <c r="AD89" s="530"/>
      <c r="AE89" s="530"/>
      <c r="AF89" s="530"/>
      <c r="AG89" s="530"/>
      <c r="AH89" s="530"/>
      <c r="AI89" s="530"/>
      <c r="AJ89" s="530"/>
      <c r="AK89" s="530"/>
      <c r="AL89" s="530"/>
      <c r="AM89" s="530"/>
      <c r="AN89" s="530"/>
      <c r="AO89" s="530"/>
      <c r="AP89" s="530"/>
      <c r="AQ89" s="530"/>
      <c r="AR89" s="530"/>
      <c r="AS89" s="530"/>
      <c r="AT89" s="530"/>
      <c r="AU89" s="530"/>
      <c r="AV89" s="530"/>
      <c r="AW89" s="530"/>
      <c r="AX89" s="530"/>
      <c r="AY89" s="530"/>
      <c r="AZ89" s="530"/>
      <c r="BA89" s="530"/>
      <c r="BB89" s="530"/>
      <c r="BC89" s="530"/>
      <c r="BD89" s="530"/>
      <c r="BE89" s="530"/>
      <c r="BF89" s="530"/>
      <c r="BG89" s="530"/>
      <c r="BH89" s="530"/>
      <c r="BI89" s="530"/>
      <c r="BJ89" s="530"/>
      <c r="BK89" s="530"/>
      <c r="BL89" s="530"/>
      <c r="BM89" s="530"/>
      <c r="BN89" s="530"/>
      <c r="BO89" s="530"/>
      <c r="BP89" s="530"/>
      <c r="BQ89" s="530"/>
      <c r="BR89" s="530"/>
      <c r="BS89" s="530"/>
      <c r="BT89" s="530"/>
      <c r="BU89" s="530"/>
      <c r="BV89" s="530"/>
      <c r="BW89" s="530"/>
      <c r="BX89" s="530"/>
      <c r="BY89" s="530"/>
      <c r="BZ89" s="530"/>
    </row>
    <row r="90" spans="1:78" s="33" customFormat="1" ht="15" customHeight="1">
      <c r="A90" s="535" t="s">
        <v>671</v>
      </c>
      <c r="B90" s="118"/>
      <c r="C90" s="525"/>
      <c r="D90" s="118"/>
      <c r="E90" s="118"/>
      <c r="F90" s="118"/>
      <c r="G90" s="524"/>
      <c r="H90" s="118"/>
      <c r="I90" s="524"/>
      <c r="J90" s="118"/>
      <c r="K90" s="118"/>
      <c r="L90" s="118"/>
      <c r="M90" s="118"/>
      <c r="N90" s="52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</row>
    <row r="91" spans="1:78" s="529" customFormat="1" ht="16.5" customHeight="1">
      <c r="A91" s="534" t="s">
        <v>670</v>
      </c>
      <c r="B91" s="530"/>
      <c r="C91" s="533"/>
      <c r="D91" s="530"/>
      <c r="E91" s="530"/>
      <c r="F91" s="530"/>
      <c r="G91" s="532"/>
      <c r="H91" s="530"/>
      <c r="I91" s="532"/>
      <c r="J91" s="530"/>
      <c r="K91" s="530"/>
      <c r="L91" s="530"/>
      <c r="M91" s="530"/>
      <c r="N91" s="531"/>
      <c r="O91" s="530"/>
      <c r="P91" s="530"/>
      <c r="Q91" s="530"/>
      <c r="R91" s="530"/>
      <c r="S91" s="530"/>
      <c r="T91" s="530"/>
      <c r="U91" s="530"/>
      <c r="V91" s="530"/>
      <c r="W91" s="530"/>
      <c r="X91" s="530"/>
      <c r="Y91" s="530"/>
      <c r="Z91" s="530"/>
      <c r="AA91" s="530"/>
      <c r="AB91" s="530"/>
      <c r="AC91" s="530"/>
      <c r="AD91" s="530"/>
      <c r="AE91" s="530"/>
      <c r="AF91" s="530"/>
      <c r="AG91" s="530"/>
      <c r="AH91" s="530"/>
      <c r="AI91" s="530"/>
      <c r="AJ91" s="530"/>
      <c r="AK91" s="530"/>
      <c r="AL91" s="530"/>
      <c r="AM91" s="530"/>
      <c r="AN91" s="530"/>
      <c r="AO91" s="530"/>
      <c r="AP91" s="530"/>
      <c r="AQ91" s="530"/>
      <c r="AR91" s="530"/>
      <c r="AS91" s="530"/>
      <c r="AT91" s="530"/>
      <c r="AU91" s="530"/>
      <c r="AV91" s="530"/>
      <c r="AW91" s="530"/>
      <c r="AX91" s="530"/>
      <c r="AY91" s="530"/>
      <c r="AZ91" s="530"/>
      <c r="BA91" s="530"/>
      <c r="BB91" s="530"/>
      <c r="BC91" s="530"/>
      <c r="BD91" s="530"/>
      <c r="BE91" s="530"/>
      <c r="BF91" s="530"/>
      <c r="BG91" s="530"/>
      <c r="BH91" s="530"/>
      <c r="BI91" s="530"/>
      <c r="BJ91" s="530"/>
      <c r="BK91" s="530"/>
      <c r="BL91" s="530"/>
      <c r="BM91" s="530"/>
      <c r="BN91" s="530"/>
      <c r="BO91" s="530"/>
      <c r="BP91" s="530"/>
      <c r="BQ91" s="530"/>
      <c r="BR91" s="530"/>
      <c r="BS91" s="530"/>
      <c r="BT91" s="530"/>
      <c r="BU91" s="530"/>
      <c r="BV91" s="530"/>
      <c r="BW91" s="530"/>
      <c r="BX91" s="530"/>
      <c r="BY91" s="530"/>
      <c r="BZ91" s="530"/>
    </row>
    <row r="92" spans="1:78" s="33" customFormat="1" ht="12.75">
      <c r="A92" s="526"/>
      <c r="B92" s="118"/>
      <c r="C92" s="525"/>
      <c r="D92" s="118"/>
      <c r="E92" s="118"/>
      <c r="F92" s="118"/>
      <c r="G92" s="524"/>
      <c r="H92" s="118"/>
      <c r="I92" s="524"/>
      <c r="J92" s="118"/>
      <c r="K92" s="118"/>
      <c r="L92" s="118"/>
      <c r="M92" s="118"/>
      <c r="N92" s="52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</row>
    <row r="93" spans="1:78" s="33" customFormat="1" ht="12.75">
      <c r="A93" s="526"/>
      <c r="B93" s="118"/>
      <c r="C93" s="525"/>
      <c r="D93" s="118"/>
      <c r="E93" s="118"/>
      <c r="F93" s="118"/>
      <c r="G93" s="524"/>
      <c r="H93" s="118"/>
      <c r="I93" s="524"/>
      <c r="J93" s="118"/>
      <c r="K93" s="118"/>
      <c r="L93" s="118"/>
      <c r="M93" s="118"/>
      <c r="N93" s="52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</row>
    <row r="94" spans="1:78" s="33" customFormat="1" ht="12.75">
      <c r="A94" s="526"/>
      <c r="B94" s="118"/>
      <c r="C94" s="525"/>
      <c r="D94" s="118"/>
      <c r="E94" s="118"/>
      <c r="F94" s="118"/>
      <c r="G94" s="524"/>
      <c r="H94" s="118"/>
      <c r="I94" s="524"/>
      <c r="J94" s="118"/>
      <c r="K94" s="118"/>
      <c r="L94" s="118"/>
      <c r="M94" s="118"/>
      <c r="N94" s="52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</row>
    <row r="95" spans="1:78" s="33" customFormat="1" ht="12.75">
      <c r="A95" s="526"/>
      <c r="B95" s="118"/>
      <c r="C95" s="525"/>
      <c r="D95" s="118"/>
      <c r="E95" s="118"/>
      <c r="F95" s="118"/>
      <c r="G95" s="524"/>
      <c r="H95" s="118"/>
      <c r="I95" s="524"/>
      <c r="J95" s="118"/>
      <c r="K95" s="118"/>
      <c r="L95" s="118"/>
      <c r="M95" s="118"/>
      <c r="N95" s="52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</row>
    <row r="96" spans="1:78" s="33" customFormat="1" ht="12.75">
      <c r="A96" s="526"/>
      <c r="B96" s="118"/>
      <c r="C96" s="525"/>
      <c r="D96" s="118"/>
      <c r="E96" s="118"/>
      <c r="F96" s="118"/>
      <c r="G96" s="524"/>
      <c r="H96" s="118"/>
      <c r="I96" s="524"/>
      <c r="J96" s="118"/>
      <c r="K96" s="118"/>
      <c r="L96" s="118"/>
      <c r="M96" s="118"/>
      <c r="N96" s="52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</row>
    <row r="97" spans="1:78" s="33" customFormat="1" ht="12.75">
      <c r="A97" s="526"/>
      <c r="B97" s="118"/>
      <c r="C97" s="525"/>
      <c r="D97" s="118"/>
      <c r="E97" s="118"/>
      <c r="F97" s="118"/>
      <c r="G97" s="524"/>
      <c r="H97" s="118"/>
      <c r="I97" s="524"/>
      <c r="J97" s="118"/>
      <c r="K97" s="118"/>
      <c r="L97" s="118"/>
      <c r="M97" s="118"/>
      <c r="N97" s="52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</row>
    <row r="98" spans="1:78" s="33" customFormat="1" ht="12.75">
      <c r="A98" s="526"/>
      <c r="B98" s="118"/>
      <c r="C98" s="525"/>
      <c r="D98" s="118"/>
      <c r="E98" s="118"/>
      <c r="F98" s="118"/>
      <c r="G98" s="524"/>
      <c r="H98" s="118"/>
      <c r="I98" s="524"/>
      <c r="J98" s="118"/>
      <c r="K98" s="118"/>
      <c r="L98" s="118"/>
      <c r="M98" s="118"/>
      <c r="N98" s="52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</row>
    <row r="99" spans="1:78" s="33" customFormat="1" ht="12.75">
      <c r="A99" s="526"/>
      <c r="B99" s="118"/>
      <c r="C99" s="525"/>
      <c r="D99" s="118"/>
      <c r="E99" s="118"/>
      <c r="F99" s="118"/>
      <c r="G99" s="524"/>
      <c r="H99" s="118"/>
      <c r="I99" s="524"/>
      <c r="J99" s="118"/>
      <c r="K99" s="118"/>
      <c r="L99" s="118"/>
      <c r="M99" s="118"/>
      <c r="N99" s="52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</row>
    <row r="100" spans="1:78" s="33" customFormat="1" ht="12.75">
      <c r="A100" s="526"/>
      <c r="B100" s="118"/>
      <c r="C100" s="525"/>
      <c r="D100" s="118"/>
      <c r="E100" s="118"/>
      <c r="F100" s="118"/>
      <c r="G100" s="524"/>
      <c r="H100" s="118"/>
      <c r="I100" s="524"/>
      <c r="J100" s="118"/>
      <c r="K100" s="118"/>
      <c r="L100" s="118"/>
      <c r="M100" s="118"/>
      <c r="N100" s="52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</row>
    <row r="101" spans="1:78" s="33" customFormat="1" ht="12.75">
      <c r="A101" s="526"/>
      <c r="B101" s="118"/>
      <c r="C101" s="525"/>
      <c r="D101" s="118"/>
      <c r="E101" s="118"/>
      <c r="F101" s="118"/>
      <c r="G101" s="524"/>
      <c r="H101" s="118"/>
      <c r="I101" s="524"/>
      <c r="J101" s="118"/>
      <c r="K101" s="118"/>
      <c r="L101" s="118"/>
      <c r="M101" s="118"/>
      <c r="N101" s="52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</row>
    <row r="102" spans="1:78" s="33" customFormat="1" ht="12.75">
      <c r="A102" s="526"/>
      <c r="B102" s="118"/>
      <c r="C102" s="525"/>
      <c r="D102" s="118"/>
      <c r="E102" s="118"/>
      <c r="F102" s="118"/>
      <c r="G102" s="524"/>
      <c r="H102" s="118"/>
      <c r="I102" s="524"/>
      <c r="J102" s="118"/>
      <c r="K102" s="118"/>
      <c r="L102" s="118"/>
      <c r="M102" s="118"/>
      <c r="N102" s="52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</row>
    <row r="103" spans="1:78" s="33" customFormat="1" ht="12.75">
      <c r="A103" s="526"/>
      <c r="B103" s="118"/>
      <c r="C103" s="525"/>
      <c r="D103" s="118"/>
      <c r="E103" s="118"/>
      <c r="F103" s="118"/>
      <c r="G103" s="524"/>
      <c r="H103" s="118"/>
      <c r="I103" s="524"/>
      <c r="J103" s="118"/>
      <c r="K103" s="118"/>
      <c r="L103" s="118"/>
      <c r="M103" s="118"/>
      <c r="N103" s="52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</row>
    <row r="104" spans="1:78" s="33" customFormat="1" ht="12.75">
      <c r="A104" s="526"/>
      <c r="B104" s="118"/>
      <c r="C104" s="525"/>
      <c r="D104" s="118"/>
      <c r="E104" s="118"/>
      <c r="F104" s="118"/>
      <c r="G104" s="524"/>
      <c r="H104" s="118"/>
      <c r="I104" s="524"/>
      <c r="J104" s="118"/>
      <c r="K104" s="118"/>
      <c r="L104" s="118"/>
      <c r="M104" s="118"/>
      <c r="N104" s="52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</row>
    <row r="105" spans="1:78" s="33" customFormat="1" ht="12.75">
      <c r="A105" s="526"/>
      <c r="B105" s="118"/>
      <c r="C105" s="525"/>
      <c r="D105" s="118"/>
      <c r="E105" s="118"/>
      <c r="F105" s="118"/>
      <c r="G105" s="524"/>
      <c r="H105" s="118"/>
      <c r="I105" s="524"/>
      <c r="J105" s="118"/>
      <c r="K105" s="118"/>
      <c r="L105" s="118"/>
      <c r="M105" s="118"/>
      <c r="N105" s="52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</row>
    <row r="106" spans="1:78" s="33" customFormat="1" ht="12.75">
      <c r="A106" s="526"/>
      <c r="B106" s="118"/>
      <c r="C106" s="525"/>
      <c r="D106" s="118"/>
      <c r="E106" s="118"/>
      <c r="F106" s="118"/>
      <c r="G106" s="524"/>
      <c r="H106" s="118"/>
      <c r="I106" s="524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</row>
    <row r="107" spans="1:78" s="33" customFormat="1" ht="12.75">
      <c r="A107" s="526"/>
      <c r="B107" s="118"/>
      <c r="C107" s="525"/>
      <c r="D107" s="118"/>
      <c r="E107" s="118"/>
      <c r="F107" s="118"/>
      <c r="G107" s="524"/>
      <c r="H107" s="118"/>
      <c r="I107" s="524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</row>
    <row r="108" spans="1:78" s="33" customFormat="1" ht="12.75">
      <c r="A108" s="526"/>
      <c r="B108" s="118"/>
      <c r="C108" s="525"/>
      <c r="D108" s="118"/>
      <c r="E108" s="118"/>
      <c r="F108" s="118"/>
      <c r="G108" s="524"/>
      <c r="H108" s="118"/>
      <c r="I108" s="524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</row>
    <row r="109" spans="1:78" s="33" customFormat="1" ht="12.75">
      <c r="A109" s="526"/>
      <c r="B109" s="118"/>
      <c r="C109" s="525"/>
      <c r="D109" s="118"/>
      <c r="E109" s="118"/>
      <c r="F109" s="118"/>
      <c r="G109" s="524"/>
      <c r="H109" s="118"/>
      <c r="I109" s="524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</row>
    <row r="110" spans="1:78" s="33" customFormat="1" ht="12.75">
      <c r="A110" s="526"/>
      <c r="B110" s="118"/>
      <c r="C110" s="525"/>
      <c r="D110" s="118"/>
      <c r="E110" s="118"/>
      <c r="F110" s="118"/>
      <c r="G110" s="524"/>
      <c r="H110" s="118"/>
      <c r="I110" s="524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</row>
    <row r="111" spans="1:78" s="33" customFormat="1" ht="12.75">
      <c r="A111" s="526"/>
      <c r="B111" s="118"/>
      <c r="C111" s="525"/>
      <c r="D111" s="118"/>
      <c r="E111" s="118"/>
      <c r="F111" s="118"/>
      <c r="G111" s="524"/>
      <c r="H111" s="118"/>
      <c r="I111" s="524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</row>
    <row r="112" spans="1:78" s="33" customFormat="1" ht="12.75">
      <c r="A112" s="526"/>
      <c r="B112" s="118"/>
      <c r="C112" s="525"/>
      <c r="D112" s="118"/>
      <c r="E112" s="118"/>
      <c r="F112" s="118"/>
      <c r="G112" s="524"/>
      <c r="H112" s="118"/>
      <c r="I112" s="524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</row>
    <row r="113" spans="1:78" s="33" customFormat="1" ht="12.75">
      <c r="A113" s="526"/>
      <c r="B113" s="118"/>
      <c r="C113" s="525"/>
      <c r="D113" s="118"/>
      <c r="E113" s="118"/>
      <c r="F113" s="118"/>
      <c r="G113" s="524"/>
      <c r="H113" s="118"/>
      <c r="I113" s="524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</row>
    <row r="114" spans="1:78" s="33" customFormat="1" ht="12.75">
      <c r="A114" s="526"/>
      <c r="B114" s="118"/>
      <c r="C114" s="525"/>
      <c r="D114" s="118"/>
      <c r="E114" s="118"/>
      <c r="F114" s="118"/>
      <c r="G114" s="524"/>
      <c r="H114" s="118"/>
      <c r="I114" s="524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</row>
    <row r="115" spans="1:78" s="33" customFormat="1" ht="12.75">
      <c r="A115" s="526"/>
      <c r="B115" s="118"/>
      <c r="C115" s="525"/>
      <c r="D115" s="118"/>
      <c r="E115" s="118"/>
      <c r="F115" s="118"/>
      <c r="G115" s="524"/>
      <c r="H115" s="118"/>
      <c r="I115" s="524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</row>
    <row r="116" spans="1:78" s="33" customFormat="1" ht="12.75">
      <c r="A116" s="526"/>
      <c r="B116" s="118"/>
      <c r="C116" s="525"/>
      <c r="D116" s="118"/>
      <c r="E116" s="118"/>
      <c r="F116" s="118"/>
      <c r="G116" s="524"/>
      <c r="H116" s="118"/>
      <c r="I116" s="524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</row>
    <row r="117" spans="1:78" s="33" customFormat="1" ht="12.75">
      <c r="A117" s="526"/>
      <c r="B117" s="118"/>
      <c r="C117" s="525"/>
      <c r="D117" s="118"/>
      <c r="E117" s="118"/>
      <c r="F117" s="118"/>
      <c r="G117" s="524"/>
      <c r="H117" s="118"/>
      <c r="I117" s="524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</row>
    <row r="118" spans="1:78" s="33" customFormat="1" ht="12.75">
      <c r="A118" s="526"/>
      <c r="B118" s="118"/>
      <c r="C118" s="525"/>
      <c r="D118" s="118"/>
      <c r="E118" s="118"/>
      <c r="F118" s="118"/>
      <c r="G118" s="524"/>
      <c r="H118" s="118"/>
      <c r="I118" s="524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</row>
    <row r="119" spans="1:75" s="33" customFormat="1" ht="12.75">
      <c r="A119" s="526"/>
      <c r="B119" s="118"/>
      <c r="C119" s="525"/>
      <c r="D119" s="118"/>
      <c r="E119" s="118"/>
      <c r="F119" s="118"/>
      <c r="G119" s="524"/>
      <c r="H119" s="118"/>
      <c r="I119" s="524"/>
      <c r="J119" s="527"/>
      <c r="K119" s="118"/>
      <c r="L119" s="118"/>
      <c r="M119" s="118"/>
      <c r="N119" s="524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527"/>
      <c r="AE119" s="527"/>
      <c r="AF119" s="527"/>
      <c r="AG119" s="527"/>
      <c r="AH119" s="527"/>
      <c r="AI119" s="527"/>
      <c r="AJ119" s="527"/>
      <c r="AK119" s="527"/>
      <c r="AL119" s="527"/>
      <c r="AM119" s="527"/>
      <c r="AN119" s="527"/>
      <c r="AO119" s="527"/>
      <c r="AP119" s="527"/>
      <c r="AQ119" s="527"/>
      <c r="AR119" s="527"/>
      <c r="AS119" s="527"/>
      <c r="AT119" s="527"/>
      <c r="AU119" s="527"/>
      <c r="AV119" s="527"/>
      <c r="AW119" s="527"/>
      <c r="AX119" s="527"/>
      <c r="AY119" s="527"/>
      <c r="AZ119" s="527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</row>
    <row r="120" spans="1:75" s="33" customFormat="1" ht="12.75">
      <c r="A120" s="526"/>
      <c r="B120" s="118"/>
      <c r="C120" s="525"/>
      <c r="D120" s="118"/>
      <c r="E120" s="118"/>
      <c r="F120" s="118"/>
      <c r="G120" s="524"/>
      <c r="H120" s="118"/>
      <c r="I120" s="524"/>
      <c r="J120" s="527"/>
      <c r="K120" s="118"/>
      <c r="L120" s="118"/>
      <c r="M120" s="118"/>
      <c r="N120" s="524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</row>
    <row r="121" spans="1:75" s="33" customFormat="1" ht="12.75">
      <c r="A121" s="526"/>
      <c r="B121" s="118"/>
      <c r="C121" s="525"/>
      <c r="D121" s="118"/>
      <c r="E121" s="118"/>
      <c r="F121" s="118"/>
      <c r="G121" s="524"/>
      <c r="H121" s="118"/>
      <c r="I121" s="524"/>
      <c r="J121" s="527"/>
      <c r="K121" s="118"/>
      <c r="L121" s="118"/>
      <c r="M121" s="118"/>
      <c r="N121" s="524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</row>
    <row r="122" spans="1:75" s="33" customFormat="1" ht="12.75">
      <c r="A122" s="526"/>
      <c r="B122" s="118"/>
      <c r="C122" s="525"/>
      <c r="D122" s="118"/>
      <c r="E122" s="118"/>
      <c r="F122" s="118"/>
      <c r="G122" s="524"/>
      <c r="H122" s="118"/>
      <c r="I122" s="524"/>
      <c r="J122" s="527"/>
      <c r="K122" s="118"/>
      <c r="L122" s="118"/>
      <c r="M122" s="118"/>
      <c r="N122" s="524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</row>
    <row r="123" spans="1:75" s="33" customFormat="1" ht="12.75">
      <c r="A123" s="526"/>
      <c r="B123" s="118"/>
      <c r="C123" s="525"/>
      <c r="D123" s="118"/>
      <c r="E123" s="118"/>
      <c r="F123" s="118"/>
      <c r="G123" s="524"/>
      <c r="H123" s="118"/>
      <c r="I123" s="524"/>
      <c r="J123" s="527"/>
      <c r="K123" s="118"/>
      <c r="L123" s="118"/>
      <c r="M123" s="118"/>
      <c r="N123" s="524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</row>
    <row r="124" spans="1:75" s="33" customFormat="1" ht="12.75">
      <c r="A124" s="526"/>
      <c r="B124" s="118"/>
      <c r="C124" s="525"/>
      <c r="D124" s="118"/>
      <c r="E124" s="118"/>
      <c r="F124" s="118"/>
      <c r="G124" s="524"/>
      <c r="H124" s="118"/>
      <c r="I124" s="524"/>
      <c r="J124" s="527"/>
      <c r="K124" s="118"/>
      <c r="L124" s="118"/>
      <c r="M124" s="118"/>
      <c r="N124" s="524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</row>
    <row r="125" spans="1:75" s="33" customFormat="1" ht="12.75">
      <c r="A125" s="526"/>
      <c r="B125" s="118"/>
      <c r="C125" s="525"/>
      <c r="D125" s="118"/>
      <c r="E125" s="118"/>
      <c r="F125" s="118"/>
      <c r="G125" s="524"/>
      <c r="H125" s="118"/>
      <c r="I125" s="524"/>
      <c r="J125" s="527"/>
      <c r="K125" s="118"/>
      <c r="L125" s="118"/>
      <c r="M125" s="118"/>
      <c r="N125" s="524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</row>
    <row r="126" spans="1:75" s="33" customFormat="1" ht="12.75">
      <c r="A126" s="526"/>
      <c r="B126" s="118"/>
      <c r="C126" s="525"/>
      <c r="D126" s="118"/>
      <c r="E126" s="118"/>
      <c r="F126" s="118"/>
      <c r="G126" s="524"/>
      <c r="H126" s="118"/>
      <c r="I126" s="524"/>
      <c r="J126" s="527"/>
      <c r="K126" s="118"/>
      <c r="L126" s="118"/>
      <c r="M126" s="118"/>
      <c r="N126" s="524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</row>
    <row r="127" spans="1:29" s="33" customFormat="1" ht="12.75">
      <c r="A127" s="526"/>
      <c r="B127" s="118"/>
      <c r="C127" s="525"/>
      <c r="D127" s="118"/>
      <c r="E127" s="118"/>
      <c r="F127" s="118"/>
      <c r="G127" s="524"/>
      <c r="H127" s="118"/>
      <c r="I127" s="524"/>
      <c r="J127" s="527"/>
      <c r="K127" s="118"/>
      <c r="L127" s="118"/>
      <c r="M127" s="118"/>
      <c r="N127" s="524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</row>
    <row r="128" spans="1:29" s="33" customFormat="1" ht="12.75">
      <c r="A128" s="526"/>
      <c r="B128" s="118"/>
      <c r="C128" s="525"/>
      <c r="D128" s="118"/>
      <c r="E128" s="118"/>
      <c r="F128" s="118"/>
      <c r="G128" s="524"/>
      <c r="H128" s="118"/>
      <c r="I128" s="524"/>
      <c r="J128" s="527"/>
      <c r="K128" s="118"/>
      <c r="L128" s="118"/>
      <c r="M128" s="118"/>
      <c r="N128" s="524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</row>
    <row r="129" spans="1:29" s="33" customFormat="1" ht="12.75">
      <c r="A129" s="526"/>
      <c r="B129" s="118"/>
      <c r="C129" s="525"/>
      <c r="D129" s="118"/>
      <c r="E129" s="118"/>
      <c r="F129" s="118"/>
      <c r="G129" s="524"/>
      <c r="H129" s="118"/>
      <c r="I129" s="524"/>
      <c r="J129" s="527"/>
      <c r="K129" s="118"/>
      <c r="L129" s="118"/>
      <c r="M129" s="118"/>
      <c r="N129" s="524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</row>
    <row r="130" spans="1:29" s="33" customFormat="1" ht="12.75">
      <c r="A130" s="526"/>
      <c r="B130" s="118"/>
      <c r="C130" s="525"/>
      <c r="D130" s="118"/>
      <c r="E130" s="118"/>
      <c r="F130" s="118"/>
      <c r="G130" s="524"/>
      <c r="H130" s="118"/>
      <c r="I130" s="524"/>
      <c r="J130" s="527"/>
      <c r="K130" s="118"/>
      <c r="L130" s="118"/>
      <c r="M130" s="118"/>
      <c r="N130" s="524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</row>
    <row r="131" spans="1:29" s="33" customFormat="1" ht="12.75">
      <c r="A131" s="526"/>
      <c r="B131" s="118"/>
      <c r="C131" s="525"/>
      <c r="D131" s="118"/>
      <c r="E131" s="118"/>
      <c r="F131" s="118"/>
      <c r="G131" s="524"/>
      <c r="H131" s="118"/>
      <c r="I131" s="524"/>
      <c r="J131" s="527"/>
      <c r="K131" s="118"/>
      <c r="L131" s="118"/>
      <c r="M131" s="118"/>
      <c r="N131" s="524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</row>
    <row r="132" spans="1:29" s="33" customFormat="1" ht="12.75">
      <c r="A132" s="526"/>
      <c r="B132" s="118"/>
      <c r="C132" s="525"/>
      <c r="D132" s="118"/>
      <c r="E132" s="118"/>
      <c r="F132" s="118"/>
      <c r="G132" s="524"/>
      <c r="H132" s="118"/>
      <c r="I132" s="524"/>
      <c r="J132" s="527"/>
      <c r="K132" s="118"/>
      <c r="L132" s="118"/>
      <c r="M132" s="118"/>
      <c r="N132" s="524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</row>
    <row r="133" spans="1:29" s="33" customFormat="1" ht="12.75">
      <c r="A133" s="526"/>
      <c r="B133" s="118"/>
      <c r="C133" s="525"/>
      <c r="D133" s="118"/>
      <c r="E133" s="118"/>
      <c r="F133" s="118"/>
      <c r="G133" s="524"/>
      <c r="H133" s="118"/>
      <c r="I133" s="524"/>
      <c r="J133" s="527"/>
      <c r="K133" s="118"/>
      <c r="L133" s="118"/>
      <c r="M133" s="118"/>
      <c r="N133" s="524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</row>
    <row r="134" spans="1:29" s="33" customFormat="1" ht="12.75">
      <c r="A134" s="526"/>
      <c r="B134" s="118"/>
      <c r="C134" s="525"/>
      <c r="D134" s="118"/>
      <c r="E134" s="118"/>
      <c r="F134" s="118"/>
      <c r="G134" s="524"/>
      <c r="H134" s="118"/>
      <c r="I134" s="524"/>
      <c r="J134" s="527"/>
      <c r="K134" s="118"/>
      <c r="L134" s="118"/>
      <c r="M134" s="118"/>
      <c r="N134" s="524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</row>
    <row r="135" spans="1:29" s="33" customFormat="1" ht="12.75">
      <c r="A135" s="526"/>
      <c r="B135" s="118"/>
      <c r="C135" s="525"/>
      <c r="D135" s="118"/>
      <c r="E135" s="118"/>
      <c r="F135" s="118"/>
      <c r="G135" s="524"/>
      <c r="H135" s="118"/>
      <c r="I135" s="524"/>
      <c r="J135" s="527"/>
      <c r="K135" s="118"/>
      <c r="L135" s="118"/>
      <c r="M135" s="118"/>
      <c r="N135" s="524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</row>
    <row r="136" spans="1:29" s="33" customFormat="1" ht="12.75">
      <c r="A136" s="526"/>
      <c r="B136" s="118"/>
      <c r="C136" s="525"/>
      <c r="D136" s="118"/>
      <c r="E136" s="118"/>
      <c r="F136" s="118"/>
      <c r="G136" s="524"/>
      <c r="H136" s="118"/>
      <c r="I136" s="524"/>
      <c r="J136" s="527"/>
      <c r="K136" s="118"/>
      <c r="L136" s="118"/>
      <c r="M136" s="118"/>
      <c r="N136" s="524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</row>
    <row r="137" spans="1:29" s="33" customFormat="1" ht="12.75">
      <c r="A137" s="526"/>
      <c r="B137" s="118"/>
      <c r="C137" s="525"/>
      <c r="D137" s="118"/>
      <c r="E137" s="118"/>
      <c r="F137" s="118"/>
      <c r="G137" s="524"/>
      <c r="H137" s="118"/>
      <c r="I137" s="524"/>
      <c r="J137" s="527"/>
      <c r="K137" s="118"/>
      <c r="L137" s="118"/>
      <c r="M137" s="118"/>
      <c r="N137" s="524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</row>
    <row r="138" spans="1:29" s="33" customFormat="1" ht="12.75">
      <c r="A138" s="526"/>
      <c r="B138" s="118"/>
      <c r="C138" s="525"/>
      <c r="D138" s="118"/>
      <c r="E138" s="118"/>
      <c r="F138" s="118"/>
      <c r="G138" s="524"/>
      <c r="H138" s="118"/>
      <c r="I138" s="524"/>
      <c r="J138" s="527"/>
      <c r="K138" s="118"/>
      <c r="L138" s="118"/>
      <c r="M138" s="118"/>
      <c r="N138" s="524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</row>
    <row r="139" spans="1:29" s="33" customFormat="1" ht="12.75">
      <c r="A139" s="526"/>
      <c r="B139" s="118"/>
      <c r="C139" s="525"/>
      <c r="D139" s="118"/>
      <c r="E139" s="118"/>
      <c r="F139" s="118"/>
      <c r="G139" s="524"/>
      <c r="H139" s="118"/>
      <c r="I139" s="524"/>
      <c r="J139" s="527"/>
      <c r="K139" s="118"/>
      <c r="L139" s="118"/>
      <c r="M139" s="118"/>
      <c r="N139" s="524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</row>
    <row r="140" spans="1:29" s="33" customFormat="1" ht="12.75">
      <c r="A140" s="526"/>
      <c r="B140" s="118"/>
      <c r="C140" s="525"/>
      <c r="D140" s="118"/>
      <c r="E140" s="118"/>
      <c r="F140" s="118"/>
      <c r="G140" s="524"/>
      <c r="H140" s="118"/>
      <c r="I140" s="524"/>
      <c r="J140" s="527"/>
      <c r="K140" s="118"/>
      <c r="L140" s="118"/>
      <c r="M140" s="118"/>
      <c r="N140" s="524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</row>
    <row r="141" spans="1:29" s="33" customFormat="1" ht="12.75">
      <c r="A141" s="526"/>
      <c r="B141" s="118"/>
      <c r="C141" s="525"/>
      <c r="D141" s="118"/>
      <c r="E141" s="118"/>
      <c r="F141" s="118"/>
      <c r="G141" s="524"/>
      <c r="H141" s="118"/>
      <c r="I141" s="524"/>
      <c r="J141" s="527"/>
      <c r="K141" s="118"/>
      <c r="L141" s="118"/>
      <c r="M141" s="118"/>
      <c r="N141" s="524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</row>
    <row r="142" spans="1:29" s="33" customFormat="1" ht="12.75">
      <c r="A142" s="526"/>
      <c r="B142" s="118"/>
      <c r="C142" s="525"/>
      <c r="D142" s="118"/>
      <c r="E142" s="118"/>
      <c r="F142" s="118"/>
      <c r="G142" s="524"/>
      <c r="H142" s="118"/>
      <c r="I142" s="524"/>
      <c r="J142" s="527"/>
      <c r="K142" s="118"/>
      <c r="L142" s="118"/>
      <c r="M142" s="118"/>
      <c r="N142" s="524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</row>
    <row r="143" spans="1:29" s="33" customFormat="1" ht="12.75">
      <c r="A143" s="526"/>
      <c r="B143" s="118"/>
      <c r="C143" s="525"/>
      <c r="D143" s="118"/>
      <c r="E143" s="118"/>
      <c r="F143" s="118"/>
      <c r="G143" s="524"/>
      <c r="H143" s="118"/>
      <c r="I143" s="524"/>
      <c r="J143" s="527"/>
      <c r="K143" s="118"/>
      <c r="L143" s="118"/>
      <c r="M143" s="118"/>
      <c r="N143" s="524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</row>
    <row r="144" spans="1:29" s="33" customFormat="1" ht="12.75">
      <c r="A144" s="526"/>
      <c r="B144" s="118"/>
      <c r="C144" s="525"/>
      <c r="D144" s="118"/>
      <c r="E144" s="118"/>
      <c r="F144" s="118"/>
      <c r="G144" s="524"/>
      <c r="H144" s="118"/>
      <c r="I144" s="524"/>
      <c r="J144" s="527"/>
      <c r="K144" s="118"/>
      <c r="L144" s="118"/>
      <c r="M144" s="118"/>
      <c r="N144" s="524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</row>
    <row r="145" spans="1:29" s="33" customFormat="1" ht="12.75">
      <c r="A145" s="526"/>
      <c r="B145" s="118"/>
      <c r="C145" s="525"/>
      <c r="D145" s="118"/>
      <c r="E145" s="118"/>
      <c r="F145" s="118"/>
      <c r="G145" s="524"/>
      <c r="H145" s="118"/>
      <c r="I145" s="524"/>
      <c r="J145" s="527"/>
      <c r="K145" s="118"/>
      <c r="L145" s="118"/>
      <c r="M145" s="118"/>
      <c r="N145" s="524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</row>
    <row r="146" spans="1:29" s="33" customFormat="1" ht="12.75">
      <c r="A146" s="526"/>
      <c r="B146" s="118"/>
      <c r="C146" s="525"/>
      <c r="D146" s="118"/>
      <c r="E146" s="118"/>
      <c r="F146" s="118"/>
      <c r="G146" s="524"/>
      <c r="H146" s="118"/>
      <c r="I146" s="524"/>
      <c r="J146" s="527"/>
      <c r="K146" s="118"/>
      <c r="L146" s="118"/>
      <c r="M146" s="118"/>
      <c r="N146" s="524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</row>
    <row r="147" spans="1:29" s="33" customFormat="1" ht="12.75">
      <c r="A147" s="526"/>
      <c r="B147" s="118"/>
      <c r="C147" s="525"/>
      <c r="D147" s="118"/>
      <c r="E147" s="118"/>
      <c r="F147" s="118"/>
      <c r="G147" s="524"/>
      <c r="H147" s="118"/>
      <c r="I147" s="524"/>
      <c r="J147" s="527"/>
      <c r="K147" s="118"/>
      <c r="L147" s="118"/>
      <c r="M147" s="118"/>
      <c r="N147" s="524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</row>
    <row r="148" spans="1:29" s="33" customFormat="1" ht="12.75">
      <c r="A148" s="526"/>
      <c r="B148" s="118"/>
      <c r="C148" s="525"/>
      <c r="D148" s="118"/>
      <c r="E148" s="118"/>
      <c r="F148" s="118"/>
      <c r="G148" s="524"/>
      <c r="H148" s="118"/>
      <c r="I148" s="524"/>
      <c r="J148" s="527"/>
      <c r="K148" s="118"/>
      <c r="L148" s="118"/>
      <c r="M148" s="118"/>
      <c r="N148" s="524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</row>
    <row r="149" spans="1:29" s="33" customFormat="1" ht="12.75">
      <c r="A149" s="526"/>
      <c r="B149" s="118"/>
      <c r="C149" s="525"/>
      <c r="D149" s="118"/>
      <c r="E149" s="118"/>
      <c r="F149" s="118"/>
      <c r="G149" s="524"/>
      <c r="H149" s="118"/>
      <c r="I149" s="524"/>
      <c r="J149" s="527"/>
      <c r="K149" s="118"/>
      <c r="L149" s="118"/>
      <c r="M149" s="118"/>
      <c r="N149" s="524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</row>
    <row r="150" spans="1:29" s="33" customFormat="1" ht="12.75">
      <c r="A150" s="526"/>
      <c r="B150" s="118"/>
      <c r="C150" s="525"/>
      <c r="D150" s="118"/>
      <c r="E150" s="118"/>
      <c r="F150" s="118"/>
      <c r="G150" s="524"/>
      <c r="H150" s="118"/>
      <c r="I150" s="524"/>
      <c r="J150" s="527"/>
      <c r="K150" s="118"/>
      <c r="L150" s="118"/>
      <c r="M150" s="118"/>
      <c r="N150" s="524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</row>
    <row r="151" spans="1:29" s="33" customFormat="1" ht="12.75">
      <c r="A151" s="526"/>
      <c r="B151" s="118"/>
      <c r="C151" s="525"/>
      <c r="D151" s="118"/>
      <c r="E151" s="118"/>
      <c r="F151" s="118"/>
      <c r="G151" s="524"/>
      <c r="H151" s="118"/>
      <c r="I151" s="524"/>
      <c r="J151" s="527"/>
      <c r="K151" s="118"/>
      <c r="L151" s="118"/>
      <c r="M151" s="118"/>
      <c r="N151" s="524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</row>
    <row r="152" spans="1:29" s="33" customFormat="1" ht="12.75">
      <c r="A152" s="526"/>
      <c r="B152" s="118"/>
      <c r="C152" s="525"/>
      <c r="D152" s="118"/>
      <c r="E152" s="118"/>
      <c r="F152" s="118"/>
      <c r="G152" s="524"/>
      <c r="H152" s="118"/>
      <c r="I152" s="524"/>
      <c r="J152" s="527"/>
      <c r="K152" s="118"/>
      <c r="L152" s="118"/>
      <c r="M152" s="118"/>
      <c r="N152" s="524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</row>
    <row r="153" spans="1:29" s="33" customFormat="1" ht="12.75">
      <c r="A153" s="526"/>
      <c r="B153" s="118"/>
      <c r="C153" s="525"/>
      <c r="D153" s="118"/>
      <c r="E153" s="118"/>
      <c r="F153" s="118"/>
      <c r="G153" s="524"/>
      <c r="H153" s="118"/>
      <c r="I153" s="524"/>
      <c r="J153" s="527"/>
      <c r="K153" s="118"/>
      <c r="L153" s="118"/>
      <c r="M153" s="118"/>
      <c r="N153" s="524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</row>
    <row r="154" spans="1:29" s="33" customFormat="1" ht="12.75">
      <c r="A154" s="526"/>
      <c r="B154" s="118"/>
      <c r="C154" s="525"/>
      <c r="D154" s="118"/>
      <c r="E154" s="118"/>
      <c r="F154" s="118"/>
      <c r="G154" s="524"/>
      <c r="H154" s="118"/>
      <c r="I154" s="524"/>
      <c r="J154" s="527"/>
      <c r="K154" s="118"/>
      <c r="L154" s="118"/>
      <c r="M154" s="118"/>
      <c r="N154" s="524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</row>
    <row r="155" spans="1:29" s="33" customFormat="1" ht="12.75">
      <c r="A155" s="526"/>
      <c r="B155" s="118"/>
      <c r="C155" s="525"/>
      <c r="D155" s="118"/>
      <c r="E155" s="118"/>
      <c r="F155" s="118"/>
      <c r="G155" s="524"/>
      <c r="H155" s="118"/>
      <c r="I155" s="524"/>
      <c r="J155" s="527"/>
      <c r="K155" s="118"/>
      <c r="L155" s="118"/>
      <c r="M155" s="118"/>
      <c r="N155" s="524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</row>
    <row r="156" spans="1:29" s="33" customFormat="1" ht="12.75">
      <c r="A156" s="526"/>
      <c r="B156" s="118"/>
      <c r="C156" s="525"/>
      <c r="D156" s="118"/>
      <c r="E156" s="118"/>
      <c r="F156" s="118"/>
      <c r="G156" s="524"/>
      <c r="H156" s="118"/>
      <c r="I156" s="524"/>
      <c r="J156" s="527"/>
      <c r="K156" s="118"/>
      <c r="L156" s="118"/>
      <c r="M156" s="118"/>
      <c r="N156" s="524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</row>
    <row r="157" spans="1:29" s="33" customFormat="1" ht="12.75">
      <c r="A157" s="526"/>
      <c r="B157" s="118"/>
      <c r="C157" s="525"/>
      <c r="D157" s="118"/>
      <c r="E157" s="118"/>
      <c r="F157" s="118"/>
      <c r="G157" s="524"/>
      <c r="H157" s="118"/>
      <c r="I157" s="524"/>
      <c r="J157" s="527"/>
      <c r="K157" s="118"/>
      <c r="L157" s="118"/>
      <c r="M157" s="118"/>
      <c r="N157" s="524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</row>
    <row r="158" spans="1:29" s="33" customFormat="1" ht="12.75">
      <c r="A158" s="526"/>
      <c r="B158" s="118"/>
      <c r="C158" s="525"/>
      <c r="D158" s="118"/>
      <c r="E158" s="118"/>
      <c r="F158" s="118"/>
      <c r="G158" s="524"/>
      <c r="H158" s="118"/>
      <c r="I158" s="524"/>
      <c r="J158" s="527"/>
      <c r="K158" s="118"/>
      <c r="L158" s="118"/>
      <c r="M158" s="118"/>
      <c r="N158" s="524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</row>
    <row r="159" spans="1:29" s="33" customFormat="1" ht="12.75">
      <c r="A159" s="526"/>
      <c r="B159" s="118"/>
      <c r="C159" s="525"/>
      <c r="D159" s="118"/>
      <c r="E159" s="118"/>
      <c r="F159" s="118"/>
      <c r="G159" s="524"/>
      <c r="H159" s="118"/>
      <c r="I159" s="524"/>
      <c r="J159" s="527"/>
      <c r="K159" s="118"/>
      <c r="L159" s="118"/>
      <c r="M159" s="118"/>
      <c r="N159" s="524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</row>
    <row r="160" spans="1:29" s="33" customFormat="1" ht="12.75">
      <c r="A160" s="526"/>
      <c r="B160" s="118"/>
      <c r="C160" s="525"/>
      <c r="D160" s="118"/>
      <c r="E160" s="118"/>
      <c r="F160" s="118"/>
      <c r="G160" s="524"/>
      <c r="H160" s="118"/>
      <c r="I160" s="524"/>
      <c r="J160" s="527"/>
      <c r="K160" s="118"/>
      <c r="L160" s="118"/>
      <c r="M160" s="118"/>
      <c r="N160" s="524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</row>
    <row r="161" spans="1:29" s="33" customFormat="1" ht="12.75">
      <c r="A161" s="526"/>
      <c r="B161" s="118"/>
      <c r="C161" s="525"/>
      <c r="D161" s="118"/>
      <c r="E161" s="118"/>
      <c r="F161" s="118"/>
      <c r="G161" s="524"/>
      <c r="H161" s="118"/>
      <c r="I161" s="524"/>
      <c r="J161" s="527"/>
      <c r="K161" s="118"/>
      <c r="L161" s="118"/>
      <c r="M161" s="118"/>
      <c r="N161" s="524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</row>
    <row r="162" spans="1:29" s="33" customFormat="1" ht="12.75">
      <c r="A162" s="526"/>
      <c r="B162" s="118"/>
      <c r="C162" s="525"/>
      <c r="D162" s="118"/>
      <c r="E162" s="118"/>
      <c r="F162" s="118"/>
      <c r="G162" s="524"/>
      <c r="H162" s="118"/>
      <c r="I162" s="524"/>
      <c r="J162" s="527"/>
      <c r="K162" s="118"/>
      <c r="L162" s="118"/>
      <c r="M162" s="118"/>
      <c r="N162" s="524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</row>
    <row r="163" spans="1:29" s="33" customFormat="1" ht="12.75">
      <c r="A163" s="526"/>
      <c r="B163" s="118"/>
      <c r="C163" s="525"/>
      <c r="D163" s="118"/>
      <c r="E163" s="118"/>
      <c r="F163" s="118"/>
      <c r="G163" s="524"/>
      <c r="H163" s="118"/>
      <c r="I163" s="524"/>
      <c r="J163" s="527"/>
      <c r="K163" s="118"/>
      <c r="L163" s="118"/>
      <c r="M163" s="118"/>
      <c r="N163" s="524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</row>
    <row r="164" spans="1:29" s="33" customFormat="1" ht="12.75">
      <c r="A164" s="526"/>
      <c r="B164" s="118"/>
      <c r="C164" s="525"/>
      <c r="D164" s="118"/>
      <c r="E164" s="118"/>
      <c r="F164" s="118"/>
      <c r="G164" s="524"/>
      <c r="H164" s="118"/>
      <c r="I164" s="524"/>
      <c r="J164" s="527"/>
      <c r="K164" s="118"/>
      <c r="L164" s="118"/>
      <c r="M164" s="118"/>
      <c r="N164" s="524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</row>
    <row r="165" spans="1:29" s="33" customFormat="1" ht="12.75">
      <c r="A165" s="526"/>
      <c r="B165" s="118"/>
      <c r="C165" s="525"/>
      <c r="D165" s="118"/>
      <c r="E165" s="118"/>
      <c r="F165" s="118"/>
      <c r="G165" s="524"/>
      <c r="H165" s="118"/>
      <c r="I165" s="524"/>
      <c r="J165" s="527"/>
      <c r="K165" s="118"/>
      <c r="L165" s="118"/>
      <c r="M165" s="118"/>
      <c r="N165" s="524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</row>
    <row r="166" spans="1:29" s="33" customFormat="1" ht="12.75">
      <c r="A166" s="526"/>
      <c r="B166" s="118"/>
      <c r="C166" s="525"/>
      <c r="D166" s="118"/>
      <c r="E166" s="118"/>
      <c r="F166" s="118"/>
      <c r="G166" s="524"/>
      <c r="H166" s="118"/>
      <c r="I166" s="524"/>
      <c r="J166" s="118"/>
      <c r="K166" s="118"/>
      <c r="L166" s="118"/>
      <c r="M166" s="118"/>
      <c r="N166" s="524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</row>
    <row r="167" spans="1:29" s="33" customFormat="1" ht="12.75">
      <c r="A167" s="526"/>
      <c r="B167" s="118"/>
      <c r="C167" s="525"/>
      <c r="D167" s="118"/>
      <c r="E167" s="118"/>
      <c r="F167" s="118"/>
      <c r="G167" s="524"/>
      <c r="H167" s="118"/>
      <c r="I167" s="524"/>
      <c r="J167" s="118"/>
      <c r="K167" s="118"/>
      <c r="L167" s="118"/>
      <c r="M167" s="118"/>
      <c r="N167" s="524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</row>
    <row r="168" spans="1:29" s="33" customFormat="1" ht="12.75">
      <c r="A168" s="526"/>
      <c r="B168" s="118"/>
      <c r="C168" s="525"/>
      <c r="D168" s="118"/>
      <c r="E168" s="118"/>
      <c r="G168" s="524"/>
      <c r="H168" s="118"/>
      <c r="I168" s="524"/>
      <c r="J168" s="118"/>
      <c r="K168" s="118"/>
      <c r="L168" s="118"/>
      <c r="M168" s="118"/>
      <c r="N168" s="524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</row>
    <row r="169" spans="1:29" s="33" customFormat="1" ht="12.75">
      <c r="A169" s="526"/>
      <c r="B169" s="118"/>
      <c r="C169" s="525"/>
      <c r="D169" s="118"/>
      <c r="E169" s="118"/>
      <c r="G169" s="524"/>
      <c r="H169" s="118"/>
      <c r="I169" s="524"/>
      <c r="J169" s="118"/>
      <c r="K169" s="118"/>
      <c r="L169" s="118"/>
      <c r="M169" s="118"/>
      <c r="N169" s="524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</row>
    <row r="170" spans="1:29" s="33" customFormat="1" ht="12.75">
      <c r="A170" s="526"/>
      <c r="B170" s="118"/>
      <c r="C170" s="525"/>
      <c r="D170" s="118"/>
      <c r="E170" s="118"/>
      <c r="G170" s="524"/>
      <c r="H170" s="118"/>
      <c r="I170" s="524"/>
      <c r="J170" s="118"/>
      <c r="K170" s="118"/>
      <c r="L170" s="118"/>
      <c r="M170" s="118"/>
      <c r="N170" s="524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</row>
    <row r="171" spans="1:29" s="33" customFormat="1" ht="12.75">
      <c r="A171" s="526"/>
      <c r="B171" s="118"/>
      <c r="C171" s="525"/>
      <c r="D171" s="118"/>
      <c r="E171" s="118"/>
      <c r="G171" s="524"/>
      <c r="H171" s="118"/>
      <c r="I171" s="524"/>
      <c r="J171" s="118"/>
      <c r="K171" s="118"/>
      <c r="L171" s="118"/>
      <c r="M171" s="118"/>
      <c r="N171" s="524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</row>
    <row r="172" spans="1:29" s="33" customFormat="1" ht="12.75">
      <c r="A172" s="526"/>
      <c r="B172" s="118"/>
      <c r="C172" s="525"/>
      <c r="D172" s="118"/>
      <c r="E172" s="118"/>
      <c r="G172" s="524"/>
      <c r="H172" s="118"/>
      <c r="I172" s="524"/>
      <c r="J172" s="118"/>
      <c r="K172" s="118"/>
      <c r="L172" s="118"/>
      <c r="M172" s="118"/>
      <c r="N172" s="524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</row>
    <row r="173" spans="1:29" s="33" customFormat="1" ht="12.75">
      <c r="A173" s="526"/>
      <c r="B173" s="118"/>
      <c r="C173" s="525"/>
      <c r="D173" s="118"/>
      <c r="E173" s="118"/>
      <c r="G173" s="524"/>
      <c r="H173" s="118"/>
      <c r="I173" s="524"/>
      <c r="J173" s="118"/>
      <c r="K173" s="118"/>
      <c r="L173" s="118"/>
      <c r="M173" s="118"/>
      <c r="N173" s="524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</row>
    <row r="174" spans="1:29" s="33" customFormat="1" ht="12.75">
      <c r="A174" s="526"/>
      <c r="B174" s="118"/>
      <c r="C174" s="525"/>
      <c r="D174" s="118"/>
      <c r="E174" s="118"/>
      <c r="G174" s="524"/>
      <c r="H174" s="118"/>
      <c r="I174" s="524"/>
      <c r="J174" s="118"/>
      <c r="K174" s="118"/>
      <c r="L174" s="118"/>
      <c r="M174" s="118"/>
      <c r="N174" s="524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</row>
    <row r="175" spans="1:29" s="33" customFormat="1" ht="12.75">
      <c r="A175" s="526"/>
      <c r="B175" s="118"/>
      <c r="C175" s="525"/>
      <c r="D175" s="118"/>
      <c r="E175" s="118"/>
      <c r="G175" s="524"/>
      <c r="H175" s="118"/>
      <c r="I175" s="524"/>
      <c r="J175" s="118"/>
      <c r="K175" s="118"/>
      <c r="L175" s="118"/>
      <c r="M175" s="118"/>
      <c r="N175" s="524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</row>
    <row r="176" spans="1:29" s="33" customFormat="1" ht="12.75">
      <c r="A176" s="526"/>
      <c r="B176" s="118"/>
      <c r="C176" s="525"/>
      <c r="D176" s="118"/>
      <c r="E176" s="118"/>
      <c r="G176" s="524"/>
      <c r="H176" s="118"/>
      <c r="I176" s="524"/>
      <c r="J176" s="118"/>
      <c r="K176" s="118"/>
      <c r="L176" s="118"/>
      <c r="M176" s="118"/>
      <c r="N176" s="524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</row>
    <row r="177" spans="1:29" s="33" customFormat="1" ht="12.75">
      <c r="A177" s="526"/>
      <c r="B177" s="118"/>
      <c r="C177" s="525"/>
      <c r="D177" s="118"/>
      <c r="E177" s="118"/>
      <c r="G177" s="524"/>
      <c r="H177" s="118"/>
      <c r="I177" s="524"/>
      <c r="J177" s="118"/>
      <c r="K177" s="118"/>
      <c r="L177" s="118"/>
      <c r="M177" s="118"/>
      <c r="N177" s="524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</row>
    <row r="178" spans="1:29" s="33" customFormat="1" ht="12.75">
      <c r="A178" s="526"/>
      <c r="B178" s="118"/>
      <c r="C178" s="525"/>
      <c r="D178" s="118"/>
      <c r="E178" s="118"/>
      <c r="G178" s="524"/>
      <c r="H178" s="118"/>
      <c r="I178" s="524"/>
      <c r="J178" s="118"/>
      <c r="K178" s="118"/>
      <c r="L178" s="118"/>
      <c r="M178" s="118"/>
      <c r="N178" s="524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</row>
    <row r="179" spans="1:29" s="33" customFormat="1" ht="12.75">
      <c r="A179" s="526"/>
      <c r="B179" s="118"/>
      <c r="C179" s="525"/>
      <c r="D179" s="118"/>
      <c r="E179" s="118"/>
      <c r="G179" s="524"/>
      <c r="H179" s="118"/>
      <c r="I179" s="524"/>
      <c r="J179" s="118"/>
      <c r="K179" s="118"/>
      <c r="L179" s="118"/>
      <c r="M179" s="118"/>
      <c r="N179" s="524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</row>
    <row r="180" spans="1:29" s="33" customFormat="1" ht="12.75">
      <c r="A180" s="526"/>
      <c r="B180" s="118"/>
      <c r="C180" s="525"/>
      <c r="D180" s="118"/>
      <c r="E180" s="118"/>
      <c r="G180" s="524"/>
      <c r="H180" s="118"/>
      <c r="I180" s="524"/>
      <c r="J180" s="118"/>
      <c r="K180" s="118"/>
      <c r="L180" s="118"/>
      <c r="M180" s="118"/>
      <c r="N180" s="524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</row>
    <row r="181" spans="1:29" s="33" customFormat="1" ht="12.75">
      <c r="A181" s="526"/>
      <c r="B181" s="118"/>
      <c r="C181" s="525"/>
      <c r="D181" s="118"/>
      <c r="E181" s="118"/>
      <c r="G181" s="524"/>
      <c r="H181" s="118"/>
      <c r="I181" s="524"/>
      <c r="J181" s="118"/>
      <c r="K181" s="118"/>
      <c r="L181" s="118"/>
      <c r="M181" s="118"/>
      <c r="N181" s="524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</row>
    <row r="182" spans="1:29" s="33" customFormat="1" ht="12.75">
      <c r="A182" s="526"/>
      <c r="B182" s="118"/>
      <c r="C182" s="525"/>
      <c r="D182" s="118"/>
      <c r="E182" s="118"/>
      <c r="G182" s="524"/>
      <c r="H182" s="118"/>
      <c r="I182" s="524"/>
      <c r="J182" s="118"/>
      <c r="K182" s="118"/>
      <c r="L182" s="118"/>
      <c r="M182" s="118"/>
      <c r="N182" s="524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</row>
    <row r="183" spans="1:29" s="33" customFormat="1" ht="12.75">
      <c r="A183" s="526"/>
      <c r="B183" s="118"/>
      <c r="C183" s="525"/>
      <c r="D183" s="118"/>
      <c r="E183" s="118"/>
      <c r="G183" s="524"/>
      <c r="H183" s="118"/>
      <c r="I183" s="524"/>
      <c r="J183" s="118"/>
      <c r="K183" s="118"/>
      <c r="L183" s="118"/>
      <c r="M183" s="118"/>
      <c r="N183" s="524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</row>
    <row r="184" spans="1:29" s="33" customFormat="1" ht="12.75">
      <c r="A184" s="526"/>
      <c r="B184" s="118"/>
      <c r="C184" s="525"/>
      <c r="D184" s="118"/>
      <c r="E184" s="118"/>
      <c r="G184" s="524"/>
      <c r="H184" s="118"/>
      <c r="I184" s="524"/>
      <c r="J184" s="118"/>
      <c r="K184" s="118"/>
      <c r="L184" s="118"/>
      <c r="M184" s="118"/>
      <c r="N184" s="524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</row>
    <row r="185" spans="1:29" s="33" customFormat="1" ht="12.75">
      <c r="A185" s="526"/>
      <c r="B185" s="118"/>
      <c r="C185" s="525"/>
      <c r="D185" s="118"/>
      <c r="E185" s="118"/>
      <c r="G185" s="524"/>
      <c r="H185" s="118"/>
      <c r="I185" s="524"/>
      <c r="J185" s="118"/>
      <c r="K185" s="118"/>
      <c r="L185" s="118"/>
      <c r="M185" s="118"/>
      <c r="N185" s="524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</row>
    <row r="186" spans="1:29" s="33" customFormat="1" ht="12.75">
      <c r="A186" s="526"/>
      <c r="B186" s="118"/>
      <c r="C186" s="525"/>
      <c r="D186" s="118"/>
      <c r="E186" s="118"/>
      <c r="G186" s="524"/>
      <c r="H186" s="118"/>
      <c r="I186" s="524"/>
      <c r="J186" s="118"/>
      <c r="K186" s="118"/>
      <c r="L186" s="118"/>
      <c r="M186" s="118"/>
      <c r="N186" s="524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</row>
    <row r="187" spans="1:29" s="33" customFormat="1" ht="12.75">
      <c r="A187" s="526"/>
      <c r="B187" s="118"/>
      <c r="C187" s="525"/>
      <c r="D187" s="118"/>
      <c r="E187" s="118"/>
      <c r="G187" s="524"/>
      <c r="H187" s="118"/>
      <c r="I187" s="524"/>
      <c r="J187" s="118"/>
      <c r="K187" s="118"/>
      <c r="L187" s="118"/>
      <c r="M187" s="118"/>
      <c r="N187" s="524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</row>
    <row r="188" spans="1:29" s="33" customFormat="1" ht="12.75">
      <c r="A188" s="526"/>
      <c r="B188" s="118"/>
      <c r="C188" s="525"/>
      <c r="D188" s="118"/>
      <c r="E188" s="118"/>
      <c r="G188" s="524"/>
      <c r="H188" s="118"/>
      <c r="I188" s="524"/>
      <c r="J188" s="118"/>
      <c r="K188" s="118"/>
      <c r="L188" s="118"/>
      <c r="M188" s="118"/>
      <c r="N188" s="524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</row>
    <row r="189" spans="1:29" s="33" customFormat="1" ht="12.75">
      <c r="A189" s="526"/>
      <c r="B189" s="118"/>
      <c r="C189" s="525"/>
      <c r="D189" s="118"/>
      <c r="E189" s="118"/>
      <c r="G189" s="524"/>
      <c r="H189" s="118"/>
      <c r="I189" s="524"/>
      <c r="J189" s="118"/>
      <c r="K189" s="118"/>
      <c r="L189" s="118"/>
      <c r="M189" s="118"/>
      <c r="N189" s="524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</row>
    <row r="190" spans="1:29" s="33" customFormat="1" ht="12.75">
      <c r="A190" s="526"/>
      <c r="B190" s="118"/>
      <c r="C190" s="525"/>
      <c r="D190" s="118"/>
      <c r="E190" s="118"/>
      <c r="G190" s="524"/>
      <c r="H190" s="118"/>
      <c r="I190" s="524"/>
      <c r="J190" s="118"/>
      <c r="K190" s="118"/>
      <c r="L190" s="118"/>
      <c r="M190" s="118"/>
      <c r="N190" s="524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</row>
    <row r="191" spans="1:29" s="33" customFormat="1" ht="12.75">
      <c r="A191" s="526"/>
      <c r="B191" s="118"/>
      <c r="C191" s="525"/>
      <c r="D191" s="118"/>
      <c r="E191" s="118"/>
      <c r="G191" s="524"/>
      <c r="H191" s="118"/>
      <c r="I191" s="524"/>
      <c r="J191" s="118"/>
      <c r="K191" s="118"/>
      <c r="L191" s="118"/>
      <c r="M191" s="118"/>
      <c r="N191" s="524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</row>
    <row r="192" spans="1:29" s="33" customFormat="1" ht="12.75">
      <c r="A192" s="526"/>
      <c r="B192" s="118"/>
      <c r="C192" s="525"/>
      <c r="D192" s="118"/>
      <c r="E192" s="118"/>
      <c r="G192" s="524"/>
      <c r="H192" s="118"/>
      <c r="I192" s="524"/>
      <c r="J192" s="118"/>
      <c r="K192" s="118"/>
      <c r="L192" s="118"/>
      <c r="M192" s="118"/>
      <c r="N192" s="524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</row>
    <row r="193" spans="2:5" s="32" customFormat="1" ht="12.75">
      <c r="B193" s="114"/>
      <c r="C193" s="117"/>
      <c r="D193" s="114"/>
      <c r="E193" s="114"/>
    </row>
    <row r="194" spans="2:5" s="32" customFormat="1" ht="12.75">
      <c r="B194" s="114"/>
      <c r="C194" s="117"/>
      <c r="D194" s="114"/>
      <c r="E194" s="114"/>
    </row>
    <row r="195" spans="2:5" s="32" customFormat="1" ht="12.75">
      <c r="B195" s="114"/>
      <c r="C195" s="117"/>
      <c r="D195" s="114"/>
      <c r="E195" s="114"/>
    </row>
    <row r="196" spans="2:5" s="32" customFormat="1" ht="12.75">
      <c r="B196" s="114"/>
      <c r="C196" s="117"/>
      <c r="D196" s="114"/>
      <c r="E196" s="114"/>
    </row>
    <row r="197" spans="2:5" s="32" customFormat="1" ht="12.75">
      <c r="B197" s="114"/>
      <c r="C197" s="117"/>
      <c r="D197" s="114"/>
      <c r="E197" s="114"/>
    </row>
    <row r="198" spans="2:5" s="32" customFormat="1" ht="12.75">
      <c r="B198" s="114"/>
      <c r="C198" s="117"/>
      <c r="D198" s="114"/>
      <c r="E198" s="114"/>
    </row>
    <row r="199" spans="2:5" s="32" customFormat="1" ht="12.75">
      <c r="B199" s="114"/>
      <c r="C199" s="117"/>
      <c r="D199" s="114"/>
      <c r="E199" s="114"/>
    </row>
    <row r="200" spans="2:5" s="32" customFormat="1" ht="12.75">
      <c r="B200" s="114"/>
      <c r="C200" s="117"/>
      <c r="D200" s="114"/>
      <c r="E200" s="114"/>
    </row>
    <row r="201" spans="2:5" s="32" customFormat="1" ht="12.75">
      <c r="B201" s="114"/>
      <c r="C201" s="117"/>
      <c r="E201" s="114"/>
    </row>
    <row r="202" spans="2:5" s="32" customFormat="1" ht="12.75">
      <c r="B202" s="114"/>
      <c r="C202" s="117"/>
      <c r="E202" s="114"/>
    </row>
    <row r="203" spans="2:5" s="32" customFormat="1" ht="12.75">
      <c r="B203" s="114"/>
      <c r="C203" s="117"/>
      <c r="E203" s="114"/>
    </row>
    <row r="204" spans="2:5" s="32" customFormat="1" ht="12.75">
      <c r="B204" s="114"/>
      <c r="C204" s="117"/>
      <c r="E204" s="114"/>
    </row>
    <row r="205" spans="2:5" s="32" customFormat="1" ht="12.75">
      <c r="B205" s="114"/>
      <c r="C205" s="117"/>
      <c r="E205" s="114"/>
    </row>
    <row r="206" spans="2:5" s="32" customFormat="1" ht="12.75">
      <c r="B206" s="114"/>
      <c r="C206" s="117"/>
      <c r="E206" s="114"/>
    </row>
    <row r="207" spans="2:5" s="32" customFormat="1" ht="12.75">
      <c r="B207" s="114"/>
      <c r="C207" s="117"/>
      <c r="E207" s="114"/>
    </row>
    <row r="208" spans="2:5" s="32" customFormat="1" ht="12.75">
      <c r="B208" s="114"/>
      <c r="C208" s="117"/>
      <c r="E208" s="114"/>
    </row>
    <row r="209" spans="2:5" s="32" customFormat="1" ht="12.75">
      <c r="B209" s="114"/>
      <c r="C209" s="117"/>
      <c r="E209" s="114"/>
    </row>
    <row r="210" spans="2:5" s="32" customFormat="1" ht="12.75">
      <c r="B210" s="114"/>
      <c r="C210" s="117"/>
      <c r="E210" s="114"/>
    </row>
    <row r="211" spans="2:5" s="32" customFormat="1" ht="12.75">
      <c r="B211" s="114"/>
      <c r="C211" s="117"/>
      <c r="E211" s="114"/>
    </row>
    <row r="212" spans="2:5" s="32" customFormat="1" ht="12.75">
      <c r="B212" s="114"/>
      <c r="C212" s="117"/>
      <c r="E212" s="114"/>
    </row>
    <row r="213" spans="2:5" s="32" customFormat="1" ht="12.75">
      <c r="B213" s="114"/>
      <c r="C213" s="117"/>
      <c r="E213" s="114"/>
    </row>
    <row r="214" spans="2:5" s="32" customFormat="1" ht="12.75">
      <c r="B214" s="114"/>
      <c r="C214" s="117"/>
      <c r="E214" s="114"/>
    </row>
    <row r="215" spans="2:5" s="32" customFormat="1" ht="12.75">
      <c r="B215" s="114"/>
      <c r="C215" s="117"/>
      <c r="E215" s="114"/>
    </row>
    <row r="216" spans="2:5" s="32" customFormat="1" ht="12.75">
      <c r="B216" s="114"/>
      <c r="C216" s="117"/>
      <c r="E216" s="114"/>
    </row>
    <row r="217" spans="2:5" s="32" customFormat="1" ht="12.75">
      <c r="B217" s="114"/>
      <c r="C217" s="117"/>
      <c r="E217" s="114"/>
    </row>
    <row r="218" spans="2:5" s="32" customFormat="1" ht="12.75">
      <c r="B218" s="114"/>
      <c r="C218" s="117"/>
      <c r="E218" s="114"/>
    </row>
    <row r="219" spans="2:5" s="32" customFormat="1" ht="12.75">
      <c r="B219" s="114"/>
      <c r="C219" s="117"/>
      <c r="E219" s="114"/>
    </row>
    <row r="220" spans="2:5" s="32" customFormat="1" ht="12.75">
      <c r="B220" s="114"/>
      <c r="C220" s="117"/>
      <c r="E220" s="114"/>
    </row>
    <row r="221" spans="2:5" s="32" customFormat="1" ht="12.75">
      <c r="B221" s="114"/>
      <c r="C221" s="117"/>
      <c r="E221" s="114"/>
    </row>
    <row r="222" spans="2:5" s="32" customFormat="1" ht="12.75">
      <c r="B222" s="114"/>
      <c r="C222" s="117"/>
      <c r="E222" s="114"/>
    </row>
    <row r="223" spans="2:5" s="32" customFormat="1" ht="12.75">
      <c r="B223" s="114"/>
      <c r="C223" s="117"/>
      <c r="E223" s="114"/>
    </row>
    <row r="224" spans="2:5" s="32" customFormat="1" ht="12.75">
      <c r="B224" s="114"/>
      <c r="C224" s="117"/>
      <c r="E224" s="114"/>
    </row>
    <row r="225" spans="2:5" s="32" customFormat="1" ht="12.75">
      <c r="B225" s="114"/>
      <c r="C225" s="117"/>
      <c r="E225" s="114"/>
    </row>
    <row r="226" spans="2:5" s="32" customFormat="1" ht="12.75">
      <c r="B226" s="114"/>
      <c r="C226" s="117"/>
      <c r="E226" s="114"/>
    </row>
    <row r="227" spans="2:5" s="32" customFormat="1" ht="12.75">
      <c r="B227" s="114"/>
      <c r="C227" s="117"/>
      <c r="E227" s="114"/>
    </row>
    <row r="228" spans="2:5" s="32" customFormat="1" ht="12.75">
      <c r="B228" s="114"/>
      <c r="C228" s="117"/>
      <c r="E228" s="114"/>
    </row>
    <row r="229" spans="2:5" s="32" customFormat="1" ht="12.75">
      <c r="B229" s="114"/>
      <c r="C229" s="117"/>
      <c r="E229" s="114"/>
    </row>
    <row r="230" spans="2:5" s="32" customFormat="1" ht="12.75">
      <c r="B230" s="114"/>
      <c r="C230" s="117"/>
      <c r="E230" s="114"/>
    </row>
    <row r="231" spans="2:5" s="32" customFormat="1" ht="12.75">
      <c r="B231" s="114"/>
      <c r="C231" s="117"/>
      <c r="E231" s="114"/>
    </row>
    <row r="232" spans="2:5" s="32" customFormat="1" ht="12.75">
      <c r="B232" s="114"/>
      <c r="C232" s="117"/>
      <c r="E232" s="114"/>
    </row>
    <row r="233" spans="2:5" s="32" customFormat="1" ht="12.75">
      <c r="B233" s="114"/>
      <c r="C233" s="117"/>
      <c r="E233" s="114"/>
    </row>
    <row r="234" spans="2:5" s="32" customFormat="1" ht="12.75">
      <c r="B234" s="114"/>
      <c r="C234" s="117"/>
      <c r="E234" s="114"/>
    </row>
    <row r="235" spans="2:5" s="32" customFormat="1" ht="12.75">
      <c r="B235" s="114"/>
      <c r="C235" s="117"/>
      <c r="E235" s="114"/>
    </row>
    <row r="236" spans="2:5" s="32" customFormat="1" ht="12.75">
      <c r="B236" s="114"/>
      <c r="C236" s="117"/>
      <c r="E236" s="114"/>
    </row>
    <row r="237" spans="2:5" s="32" customFormat="1" ht="12.75">
      <c r="B237" s="114"/>
      <c r="C237" s="117"/>
      <c r="E237" s="114"/>
    </row>
    <row r="238" spans="2:5" s="32" customFormat="1" ht="12.75">
      <c r="B238" s="114"/>
      <c r="C238" s="117"/>
      <c r="E238" s="114"/>
    </row>
    <row r="239" spans="2:5" s="32" customFormat="1" ht="12.75">
      <c r="B239" s="114"/>
      <c r="C239" s="117"/>
      <c r="E239" s="114"/>
    </row>
    <row r="240" spans="2:5" s="32" customFormat="1" ht="12.75">
      <c r="B240" s="114"/>
      <c r="C240" s="117"/>
      <c r="E240" s="114"/>
    </row>
    <row r="241" spans="2:5" s="32" customFormat="1" ht="12.75">
      <c r="B241" s="114"/>
      <c r="C241" s="117"/>
      <c r="E241" s="114"/>
    </row>
    <row r="242" spans="2:5" s="32" customFormat="1" ht="12.75">
      <c r="B242" s="114"/>
      <c r="C242" s="117"/>
      <c r="E242" s="114"/>
    </row>
    <row r="243" spans="2:5" s="32" customFormat="1" ht="12.75">
      <c r="B243" s="114"/>
      <c r="C243" s="117"/>
      <c r="E243" s="114"/>
    </row>
    <row r="244" spans="2:5" s="32" customFormat="1" ht="12.75">
      <c r="B244" s="114"/>
      <c r="C244" s="117"/>
      <c r="E244" s="114"/>
    </row>
    <row r="245" spans="2:5" s="32" customFormat="1" ht="12.75">
      <c r="B245" s="114"/>
      <c r="C245" s="117"/>
      <c r="E245" s="114"/>
    </row>
    <row r="246" spans="2:5" s="32" customFormat="1" ht="12.75">
      <c r="B246" s="114"/>
      <c r="C246" s="117"/>
      <c r="E246" s="114"/>
    </row>
    <row r="247" spans="2:5" s="32" customFormat="1" ht="12.75">
      <c r="B247" s="114"/>
      <c r="C247" s="117"/>
      <c r="E247" s="114"/>
    </row>
    <row r="248" spans="2:5" s="32" customFormat="1" ht="12.75">
      <c r="B248" s="114"/>
      <c r="C248" s="117"/>
      <c r="E248" s="114"/>
    </row>
    <row r="249" spans="2:5" s="32" customFormat="1" ht="12.75">
      <c r="B249" s="114"/>
      <c r="C249" s="117"/>
      <c r="E249" s="114"/>
    </row>
    <row r="250" spans="2:5" s="32" customFormat="1" ht="12.75">
      <c r="B250" s="114"/>
      <c r="C250" s="117"/>
      <c r="E250" s="114"/>
    </row>
    <row r="251" spans="2:5" s="32" customFormat="1" ht="12.75">
      <c r="B251" s="114"/>
      <c r="C251" s="117"/>
      <c r="E251" s="114"/>
    </row>
    <row r="252" spans="2:5" s="32" customFormat="1" ht="12.75">
      <c r="B252" s="114"/>
      <c r="C252" s="117"/>
      <c r="E252" s="114"/>
    </row>
    <row r="253" spans="2:5" s="32" customFormat="1" ht="12.75">
      <c r="B253" s="114"/>
      <c r="C253" s="117"/>
      <c r="E253" s="114"/>
    </row>
    <row r="254" spans="2:5" s="32" customFormat="1" ht="12.75">
      <c r="B254" s="114"/>
      <c r="C254" s="117"/>
      <c r="E254" s="114"/>
    </row>
    <row r="255" spans="2:5" s="32" customFormat="1" ht="12.75">
      <c r="B255" s="114"/>
      <c r="C255" s="117"/>
      <c r="E255" s="114"/>
    </row>
    <row r="256" spans="2:5" s="32" customFormat="1" ht="12.75">
      <c r="B256" s="114"/>
      <c r="C256" s="117"/>
      <c r="E256" s="114"/>
    </row>
    <row r="257" spans="2:5" s="32" customFormat="1" ht="12.75">
      <c r="B257" s="114"/>
      <c r="C257" s="117"/>
      <c r="E257" s="114"/>
    </row>
    <row r="258" spans="2:5" s="32" customFormat="1" ht="12.75">
      <c r="B258" s="114"/>
      <c r="C258" s="117"/>
      <c r="E258" s="114"/>
    </row>
    <row r="259" spans="2:3" s="32" customFormat="1" ht="12.75">
      <c r="B259" s="114"/>
      <c r="C259" s="117"/>
    </row>
    <row r="260" spans="2:3" s="32" customFormat="1" ht="12.75">
      <c r="B260" s="114"/>
      <c r="C260" s="117"/>
    </row>
    <row r="261" spans="2:3" s="32" customFormat="1" ht="12.75">
      <c r="B261" s="114"/>
      <c r="C261" s="117"/>
    </row>
    <row r="262" spans="2:3" s="32" customFormat="1" ht="12.75">
      <c r="B262" s="114"/>
      <c r="C262" s="117"/>
    </row>
    <row r="263" spans="2:3" s="32" customFormat="1" ht="12.75">
      <c r="B263" s="114"/>
      <c r="C263" s="117"/>
    </row>
    <row r="264" spans="2:3" s="32" customFormat="1" ht="12.75">
      <c r="B264" s="114"/>
      <c r="C264" s="117"/>
    </row>
    <row r="265" spans="2:3" s="32" customFormat="1" ht="12.75">
      <c r="B265" s="114"/>
      <c r="C265" s="117"/>
    </row>
    <row r="266" spans="2:3" s="32" customFormat="1" ht="12.75">
      <c r="B266" s="114"/>
      <c r="C266" s="117"/>
    </row>
    <row r="267" spans="2:3" s="32" customFormat="1" ht="12.75">
      <c r="B267" s="114"/>
      <c r="C267" s="117"/>
    </row>
    <row r="268" spans="2:3" s="32" customFormat="1" ht="12.75">
      <c r="B268" s="114"/>
      <c r="C268" s="117"/>
    </row>
    <row r="269" spans="2:3" s="32" customFormat="1" ht="12.75">
      <c r="B269" s="114"/>
      <c r="C269" s="117"/>
    </row>
    <row r="270" spans="2:3" s="32" customFormat="1" ht="12.75">
      <c r="B270" s="114"/>
      <c r="C270" s="117"/>
    </row>
    <row r="271" spans="2:3" s="32" customFormat="1" ht="12.75">
      <c r="B271" s="114"/>
      <c r="C271" s="117"/>
    </row>
    <row r="272" spans="2:3" s="32" customFormat="1" ht="12.75">
      <c r="B272" s="114"/>
      <c r="C272" s="117"/>
    </row>
    <row r="273" spans="2:3" s="32" customFormat="1" ht="12.75">
      <c r="B273" s="114"/>
      <c r="C273" s="117"/>
    </row>
    <row r="274" spans="2:3" s="32" customFormat="1" ht="12.75">
      <c r="B274" s="114"/>
      <c r="C274" s="117"/>
    </row>
    <row r="275" spans="2:3" s="32" customFormat="1" ht="12.75">
      <c r="B275" s="114"/>
      <c r="C275" s="117"/>
    </row>
    <row r="276" spans="2:3" s="32" customFormat="1" ht="12.75">
      <c r="B276" s="114"/>
      <c r="C276" s="117"/>
    </row>
    <row r="277" spans="2:3" s="32" customFormat="1" ht="12.75">
      <c r="B277" s="114"/>
      <c r="C277" s="117"/>
    </row>
    <row r="278" spans="2:3" s="32" customFormat="1" ht="12.75">
      <c r="B278" s="114"/>
      <c r="C278" s="117"/>
    </row>
    <row r="279" spans="2:3" s="32" customFormat="1" ht="12.75">
      <c r="B279" s="114"/>
      <c r="C279" s="117"/>
    </row>
    <row r="280" spans="2:3" s="32" customFormat="1" ht="12.75">
      <c r="B280" s="114"/>
      <c r="C280" s="117"/>
    </row>
    <row r="281" spans="2:3" s="32" customFormat="1" ht="12.75">
      <c r="B281" s="114"/>
      <c r="C281" s="117"/>
    </row>
    <row r="282" spans="2:3" s="32" customFormat="1" ht="12.75">
      <c r="B282" s="114"/>
      <c r="C282" s="117"/>
    </row>
    <row r="283" spans="2:3" s="32" customFormat="1" ht="12.75">
      <c r="B283" s="114"/>
      <c r="C283" s="117"/>
    </row>
    <row r="284" spans="2:3" s="32" customFormat="1" ht="12.75">
      <c r="B284" s="114"/>
      <c r="C284" s="117"/>
    </row>
    <row r="285" spans="2:3" s="32" customFormat="1" ht="12.75">
      <c r="B285" s="114"/>
      <c r="C285" s="117"/>
    </row>
    <row r="286" spans="2:3" s="32" customFormat="1" ht="12.75">
      <c r="B286" s="114"/>
      <c r="C286" s="117"/>
    </row>
    <row r="287" spans="2:3" s="32" customFormat="1" ht="12.75">
      <c r="B287" s="114"/>
      <c r="C287" s="117"/>
    </row>
    <row r="288" spans="2:3" s="32" customFormat="1" ht="12.75">
      <c r="B288" s="114"/>
      <c r="C288" s="117"/>
    </row>
    <row r="289" spans="2:3" s="32" customFormat="1" ht="12.75">
      <c r="B289" s="114"/>
      <c r="C289" s="117"/>
    </row>
    <row r="290" spans="2:3" s="32" customFormat="1" ht="12.75">
      <c r="B290" s="114"/>
      <c r="C290" s="117"/>
    </row>
    <row r="291" spans="2:3" s="32" customFormat="1" ht="12.75">
      <c r="B291" s="114"/>
      <c r="C291" s="117"/>
    </row>
    <row r="292" spans="2:3" s="32" customFormat="1" ht="12.75">
      <c r="B292" s="114"/>
      <c r="C292" s="117"/>
    </row>
    <row r="293" spans="2:3" s="32" customFormat="1" ht="12.75">
      <c r="B293" s="114"/>
      <c r="C293" s="117"/>
    </row>
    <row r="294" spans="2:3" s="32" customFormat="1" ht="12.75">
      <c r="B294" s="114"/>
      <c r="C294" s="117"/>
    </row>
    <row r="295" spans="2:3" s="32" customFormat="1" ht="12.75">
      <c r="B295" s="114"/>
      <c r="C295" s="117"/>
    </row>
    <row r="296" spans="2:3" s="32" customFormat="1" ht="12.75">
      <c r="B296" s="114"/>
      <c r="C296" s="117"/>
    </row>
    <row r="297" spans="2:3" s="32" customFormat="1" ht="12.75">
      <c r="B297" s="114"/>
      <c r="C297" s="117"/>
    </row>
    <row r="298" spans="2:3" s="32" customFormat="1" ht="12.75">
      <c r="B298" s="114"/>
      <c r="C298" s="117"/>
    </row>
    <row r="299" spans="2:3" s="32" customFormat="1" ht="12.75">
      <c r="B299" s="114"/>
      <c r="C299" s="117"/>
    </row>
    <row r="300" spans="2:3" s="32" customFormat="1" ht="12.75">
      <c r="B300" s="114"/>
      <c r="C300" s="117"/>
    </row>
    <row r="301" spans="2:3" s="32" customFormat="1" ht="12.75">
      <c r="B301" s="114"/>
      <c r="C301" s="117"/>
    </row>
    <row r="302" spans="2:3" s="32" customFormat="1" ht="12.75">
      <c r="B302" s="114"/>
      <c r="C302" s="117"/>
    </row>
    <row r="303" spans="2:3" s="32" customFormat="1" ht="12.75">
      <c r="B303" s="114"/>
      <c r="C303" s="117"/>
    </row>
    <row r="304" spans="2:3" s="32" customFormat="1" ht="12.75">
      <c r="B304" s="114"/>
      <c r="C304" s="117"/>
    </row>
    <row r="305" spans="2:3" s="32" customFormat="1" ht="12.75">
      <c r="B305" s="114"/>
      <c r="C305" s="117"/>
    </row>
    <row r="306" spans="2:3" s="32" customFormat="1" ht="12.75">
      <c r="B306" s="114"/>
      <c r="C306" s="117"/>
    </row>
    <row r="307" spans="2:3" s="32" customFormat="1" ht="12.75">
      <c r="B307" s="114"/>
      <c r="C307" s="117"/>
    </row>
    <row r="308" spans="2:3" s="32" customFormat="1" ht="12.75">
      <c r="B308" s="114"/>
      <c r="C308" s="117"/>
    </row>
    <row r="309" spans="2:3" s="32" customFormat="1" ht="12.75">
      <c r="B309" s="114"/>
      <c r="C309" s="117"/>
    </row>
    <row r="310" spans="2:3" s="32" customFormat="1" ht="12.75">
      <c r="B310" s="114"/>
      <c r="C310" s="117"/>
    </row>
    <row r="311" spans="2:3" s="32" customFormat="1" ht="12.75">
      <c r="B311" s="114"/>
      <c r="C311" s="117"/>
    </row>
    <row r="312" spans="2:3" s="32" customFormat="1" ht="12.75">
      <c r="B312" s="114"/>
      <c r="C312" s="117"/>
    </row>
    <row r="313" spans="2:3" s="32" customFormat="1" ht="12.75">
      <c r="B313" s="114"/>
      <c r="C313" s="117"/>
    </row>
    <row r="314" spans="2:3" s="32" customFormat="1" ht="12.75">
      <c r="B314" s="114"/>
      <c r="C314" s="117"/>
    </row>
    <row r="315" spans="2:3" s="32" customFormat="1" ht="12.75">
      <c r="B315" s="114"/>
      <c r="C315" s="117"/>
    </row>
    <row r="316" spans="2:3" s="32" customFormat="1" ht="12.75">
      <c r="B316" s="114"/>
      <c r="C316" s="117"/>
    </row>
    <row r="317" spans="2:3" s="32" customFormat="1" ht="12.75">
      <c r="B317" s="114"/>
      <c r="C317" s="117"/>
    </row>
    <row r="318" spans="2:3" s="32" customFormat="1" ht="12.75">
      <c r="B318" s="114"/>
      <c r="C318" s="117"/>
    </row>
    <row r="319" spans="2:3" s="32" customFormat="1" ht="12.75">
      <c r="B319" s="114"/>
      <c r="C319" s="117"/>
    </row>
    <row r="320" spans="2:3" s="32" customFormat="1" ht="12.75">
      <c r="B320" s="114"/>
      <c r="C320" s="117"/>
    </row>
    <row r="321" spans="2:3" s="32" customFormat="1" ht="12.75">
      <c r="B321" s="114"/>
      <c r="C321" s="117"/>
    </row>
    <row r="322" spans="2:3" s="32" customFormat="1" ht="12.75">
      <c r="B322" s="114"/>
      <c r="C322" s="117"/>
    </row>
    <row r="323" spans="2:3" s="32" customFormat="1" ht="12.75">
      <c r="B323" s="114"/>
      <c r="C323" s="117"/>
    </row>
    <row r="324" spans="2:3" s="32" customFormat="1" ht="12.75">
      <c r="B324" s="114"/>
      <c r="C324" s="117"/>
    </row>
    <row r="325" spans="2:3" s="32" customFormat="1" ht="12.75">
      <c r="B325" s="114"/>
      <c r="C325" s="117"/>
    </row>
    <row r="326" spans="2:3" s="32" customFormat="1" ht="12.75">
      <c r="B326" s="114"/>
      <c r="C326" s="117"/>
    </row>
    <row r="327" spans="2:3" s="32" customFormat="1" ht="12.75">
      <c r="B327" s="114"/>
      <c r="C327" s="117"/>
    </row>
    <row r="328" spans="2:3" s="32" customFormat="1" ht="12.75">
      <c r="B328" s="114"/>
      <c r="C328" s="117"/>
    </row>
    <row r="329" spans="2:3" s="32" customFormat="1" ht="12.75">
      <c r="B329" s="114"/>
      <c r="C329" s="117"/>
    </row>
    <row r="330" spans="2:3" s="32" customFormat="1" ht="12.75">
      <c r="B330" s="114"/>
      <c r="C330" s="117"/>
    </row>
    <row r="331" spans="2:3" s="32" customFormat="1" ht="12.75">
      <c r="B331" s="114"/>
      <c r="C331" s="117"/>
    </row>
    <row r="332" spans="2:3" s="32" customFormat="1" ht="12.75">
      <c r="B332" s="114"/>
      <c r="C332" s="117"/>
    </row>
    <row r="333" spans="2:3" s="32" customFormat="1" ht="12.75">
      <c r="B333" s="114"/>
      <c r="C333" s="117"/>
    </row>
    <row r="334" spans="2:3" s="32" customFormat="1" ht="12.75">
      <c r="B334" s="114"/>
      <c r="C334" s="117"/>
    </row>
    <row r="335" spans="2:3" s="32" customFormat="1" ht="12.75">
      <c r="B335" s="114"/>
      <c r="C335" s="117"/>
    </row>
    <row r="336" spans="2:3" s="32" customFormat="1" ht="12.75">
      <c r="B336" s="114"/>
      <c r="C336" s="117"/>
    </row>
    <row r="337" spans="2:3" s="32" customFormat="1" ht="12.75">
      <c r="B337" s="114"/>
      <c r="C337" s="117"/>
    </row>
    <row r="338" spans="2:3" s="32" customFormat="1" ht="12.75">
      <c r="B338" s="114"/>
      <c r="C338" s="117"/>
    </row>
    <row r="339" spans="2:3" s="32" customFormat="1" ht="12.75">
      <c r="B339" s="114"/>
      <c r="C339" s="117"/>
    </row>
    <row r="340" spans="2:3" s="32" customFormat="1" ht="12.75">
      <c r="B340" s="114"/>
      <c r="C340" s="117"/>
    </row>
    <row r="341" spans="2:3" s="32" customFormat="1" ht="12.75">
      <c r="B341" s="114"/>
      <c r="C341" s="117"/>
    </row>
    <row r="342" spans="2:3" s="32" customFormat="1" ht="12.75">
      <c r="B342" s="114"/>
      <c r="C342" s="117"/>
    </row>
    <row r="343" spans="2:3" s="32" customFormat="1" ht="12.75">
      <c r="B343" s="114"/>
      <c r="C343" s="117"/>
    </row>
    <row r="344" spans="2:3" s="32" customFormat="1" ht="12.75">
      <c r="B344" s="114"/>
      <c r="C344" s="117"/>
    </row>
    <row r="345" spans="2:3" s="32" customFormat="1" ht="12.75">
      <c r="B345" s="114"/>
      <c r="C345" s="117"/>
    </row>
    <row r="346" spans="2:3" s="32" customFormat="1" ht="12.75">
      <c r="B346" s="114"/>
      <c r="C346" s="117"/>
    </row>
    <row r="347" spans="2:3" s="32" customFormat="1" ht="12.75">
      <c r="B347" s="114"/>
      <c r="C347" s="117"/>
    </row>
    <row r="348" spans="2:3" s="32" customFormat="1" ht="12.75">
      <c r="B348" s="114"/>
      <c r="C348" s="117"/>
    </row>
    <row r="349" spans="2:3" s="32" customFormat="1" ht="12.75">
      <c r="B349" s="114"/>
      <c r="C349" s="117"/>
    </row>
    <row r="350" spans="2:3" s="32" customFormat="1" ht="12.75">
      <c r="B350" s="114"/>
      <c r="C350" s="117"/>
    </row>
    <row r="351" spans="2:3" s="32" customFormat="1" ht="12.75">
      <c r="B351" s="114"/>
      <c r="C351" s="117"/>
    </row>
    <row r="352" spans="2:3" s="32" customFormat="1" ht="12.75">
      <c r="B352" s="114"/>
      <c r="C352" s="117"/>
    </row>
    <row r="353" spans="2:3" s="32" customFormat="1" ht="12.75">
      <c r="B353" s="114"/>
      <c r="C353" s="117"/>
    </row>
    <row r="354" spans="2:3" s="32" customFormat="1" ht="12.75">
      <c r="B354" s="114"/>
      <c r="C354" s="117"/>
    </row>
    <row r="355" spans="2:3" s="32" customFormat="1" ht="12.75">
      <c r="B355" s="114"/>
      <c r="C355" s="117"/>
    </row>
    <row r="356" spans="2:3" s="32" customFormat="1" ht="12.75">
      <c r="B356" s="114"/>
      <c r="C356" s="117"/>
    </row>
    <row r="357" spans="2:3" s="32" customFormat="1" ht="12.75">
      <c r="B357" s="114"/>
      <c r="C357" s="117"/>
    </row>
    <row r="358" spans="2:3" s="32" customFormat="1" ht="12.75">
      <c r="B358" s="114"/>
      <c r="C358" s="117"/>
    </row>
    <row r="359" spans="2:3" s="32" customFormat="1" ht="12.75">
      <c r="B359" s="114"/>
      <c r="C359" s="117"/>
    </row>
    <row r="360" spans="2:3" s="32" customFormat="1" ht="12.75">
      <c r="B360" s="114"/>
      <c r="C360" s="117"/>
    </row>
    <row r="361" spans="2:3" s="32" customFormat="1" ht="12.75">
      <c r="B361" s="114"/>
      <c r="C361" s="117"/>
    </row>
    <row r="362" spans="2:3" s="32" customFormat="1" ht="12.75">
      <c r="B362" s="114"/>
      <c r="C362" s="117"/>
    </row>
    <row r="363" spans="2:3" s="32" customFormat="1" ht="12.75">
      <c r="B363" s="114"/>
      <c r="C363" s="117"/>
    </row>
    <row r="364" spans="2:3" s="32" customFormat="1" ht="12.75">
      <c r="B364" s="114"/>
      <c r="C364" s="117"/>
    </row>
    <row r="365" spans="2:3" s="32" customFormat="1" ht="12.75">
      <c r="B365" s="114"/>
      <c r="C365" s="117"/>
    </row>
    <row r="366" spans="2:3" s="32" customFormat="1" ht="12.75">
      <c r="B366" s="114"/>
      <c r="C366" s="117"/>
    </row>
    <row r="367" spans="2:3" s="32" customFormat="1" ht="12.75">
      <c r="B367" s="114"/>
      <c r="C367" s="117"/>
    </row>
    <row r="368" spans="2:3" s="32" customFormat="1" ht="12.75">
      <c r="B368" s="114"/>
      <c r="C368" s="117"/>
    </row>
    <row r="369" spans="2:3" s="32" customFormat="1" ht="12.75">
      <c r="B369" s="114"/>
      <c r="C369" s="117"/>
    </row>
    <row r="370" spans="2:3" s="32" customFormat="1" ht="12.75">
      <c r="B370" s="114"/>
      <c r="C370" s="117"/>
    </row>
    <row r="371" spans="2:3" s="32" customFormat="1" ht="12.75">
      <c r="B371" s="114"/>
      <c r="C371" s="117"/>
    </row>
    <row r="372" spans="2:3" s="32" customFormat="1" ht="12.75">
      <c r="B372" s="114"/>
      <c r="C372" s="117"/>
    </row>
    <row r="373" spans="2:3" s="32" customFormat="1" ht="12.75">
      <c r="B373" s="114"/>
      <c r="C373" s="117"/>
    </row>
    <row r="374" spans="2:3" s="32" customFormat="1" ht="12.75">
      <c r="B374" s="114"/>
      <c r="C374" s="117"/>
    </row>
    <row r="375" spans="2:3" s="32" customFormat="1" ht="12.75">
      <c r="B375" s="114"/>
      <c r="C375" s="117"/>
    </row>
    <row r="376" spans="2:3" s="32" customFormat="1" ht="12.75">
      <c r="B376" s="114"/>
      <c r="C376" s="117"/>
    </row>
    <row r="377" spans="2:3" s="32" customFormat="1" ht="12.75">
      <c r="B377" s="114"/>
      <c r="C377" s="117"/>
    </row>
    <row r="378" spans="2:3" s="32" customFormat="1" ht="12.75">
      <c r="B378" s="114"/>
      <c r="C378" s="117"/>
    </row>
    <row r="379" spans="2:3" s="32" customFormat="1" ht="12.75">
      <c r="B379" s="114"/>
      <c r="C379" s="117"/>
    </row>
    <row r="380" spans="2:3" s="32" customFormat="1" ht="12.75">
      <c r="B380" s="114"/>
      <c r="C380" s="117"/>
    </row>
    <row r="381" spans="2:3" s="32" customFormat="1" ht="12.75">
      <c r="B381" s="114"/>
      <c r="C381" s="117"/>
    </row>
    <row r="382" spans="2:3" s="32" customFormat="1" ht="12.75">
      <c r="B382" s="114"/>
      <c r="C382" s="117"/>
    </row>
    <row r="383" spans="2:3" s="32" customFormat="1" ht="12.75">
      <c r="B383" s="114"/>
      <c r="C383" s="117"/>
    </row>
    <row r="384" spans="2:3" s="32" customFormat="1" ht="12.75">
      <c r="B384" s="114"/>
      <c r="C384" s="117"/>
    </row>
    <row r="385" spans="2:3" s="32" customFormat="1" ht="12.75">
      <c r="B385" s="114"/>
      <c r="C385" s="117"/>
    </row>
    <row r="386" spans="2:3" s="32" customFormat="1" ht="12.75">
      <c r="B386" s="114"/>
      <c r="C386" s="117"/>
    </row>
    <row r="387" spans="2:3" s="32" customFormat="1" ht="12.75">
      <c r="B387" s="114"/>
      <c r="C387" s="117"/>
    </row>
    <row r="388" spans="2:3" s="32" customFormat="1" ht="12.75">
      <c r="B388" s="114"/>
      <c r="C388" s="117"/>
    </row>
    <row r="389" spans="2:3" s="32" customFormat="1" ht="12.75">
      <c r="B389" s="114"/>
      <c r="C389" s="117"/>
    </row>
    <row r="390" spans="2:3" s="32" customFormat="1" ht="12.75">
      <c r="B390" s="114"/>
      <c r="C390" s="117"/>
    </row>
    <row r="391" spans="2:3" s="32" customFormat="1" ht="12.75">
      <c r="B391" s="114"/>
      <c r="C391" s="117"/>
    </row>
    <row r="392" spans="2:3" s="32" customFormat="1" ht="12.75">
      <c r="B392" s="114"/>
      <c r="C392" s="117"/>
    </row>
    <row r="393" spans="2:3" s="32" customFormat="1" ht="12.75">
      <c r="B393" s="114"/>
      <c r="C393" s="117"/>
    </row>
    <row r="394" spans="2:3" s="32" customFormat="1" ht="12.75">
      <c r="B394" s="114"/>
      <c r="C394" s="117"/>
    </row>
    <row r="395" spans="2:3" s="32" customFormat="1" ht="12.75">
      <c r="B395" s="114"/>
      <c r="C395" s="117"/>
    </row>
    <row r="396" spans="2:3" s="32" customFormat="1" ht="12.75">
      <c r="B396" s="114"/>
      <c r="C396" s="117"/>
    </row>
    <row r="397" spans="2:3" s="32" customFormat="1" ht="12.75">
      <c r="B397" s="114"/>
      <c r="C397" s="117"/>
    </row>
    <row r="398" spans="2:3" s="32" customFormat="1" ht="12.75">
      <c r="B398" s="114"/>
      <c r="C398" s="117"/>
    </row>
    <row r="399" s="32" customFormat="1" ht="12.75">
      <c r="C399" s="117"/>
    </row>
    <row r="400" s="32" customFormat="1" ht="12.75">
      <c r="C400" s="117"/>
    </row>
    <row r="401" s="32" customFormat="1" ht="12.75">
      <c r="C401" s="117"/>
    </row>
    <row r="402" s="32" customFormat="1" ht="12.75">
      <c r="C402" s="117"/>
    </row>
    <row r="403" s="32" customFormat="1" ht="12.75">
      <c r="C403" s="117"/>
    </row>
    <row r="404" s="32" customFormat="1" ht="12.75">
      <c r="C404" s="117"/>
    </row>
    <row r="405" s="32" customFormat="1" ht="12.75">
      <c r="C405" s="117"/>
    </row>
    <row r="406" s="32" customFormat="1" ht="12.75">
      <c r="C406" s="117"/>
    </row>
    <row r="407" s="32" customFormat="1" ht="12.75">
      <c r="C407" s="117"/>
    </row>
    <row r="408" s="32" customFormat="1" ht="12.75">
      <c r="C408" s="117"/>
    </row>
    <row r="409" s="32" customFormat="1" ht="12.75">
      <c r="C409" s="117"/>
    </row>
    <row r="410" s="32" customFormat="1" ht="12.75">
      <c r="C410" s="117"/>
    </row>
    <row r="411" s="32" customFormat="1" ht="12.75">
      <c r="C411" s="117"/>
    </row>
    <row r="412" s="32" customFormat="1" ht="12.75">
      <c r="C412" s="117"/>
    </row>
    <row r="413" s="32" customFormat="1" ht="12.75">
      <c r="C413" s="117"/>
    </row>
    <row r="414" s="32" customFormat="1" ht="12.75">
      <c r="C414" s="117"/>
    </row>
    <row r="415" s="32" customFormat="1" ht="12.75">
      <c r="C415" s="117"/>
    </row>
    <row r="416" s="32" customFormat="1" ht="12.75">
      <c r="C416" s="117"/>
    </row>
    <row r="417" s="32" customFormat="1" ht="12.75">
      <c r="C417" s="117"/>
    </row>
    <row r="418" s="32" customFormat="1" ht="12.75">
      <c r="C418" s="117"/>
    </row>
    <row r="419" s="32" customFormat="1" ht="12.75">
      <c r="C419" s="117"/>
    </row>
    <row r="420" s="32" customFormat="1" ht="12.75">
      <c r="C420" s="117"/>
    </row>
    <row r="421" s="32" customFormat="1" ht="12.75">
      <c r="C421" s="117"/>
    </row>
    <row r="422" s="32" customFormat="1" ht="12.75">
      <c r="C422" s="117"/>
    </row>
    <row r="423" s="32" customFormat="1" ht="12.75">
      <c r="C423" s="117"/>
    </row>
    <row r="424" s="32" customFormat="1" ht="12.75">
      <c r="C424" s="117"/>
    </row>
    <row r="425" s="32" customFormat="1" ht="12.75">
      <c r="C425" s="117"/>
    </row>
    <row r="426" s="32" customFormat="1" ht="12.75">
      <c r="C426" s="117"/>
    </row>
    <row r="427" s="32" customFormat="1" ht="12.75">
      <c r="C427" s="117"/>
    </row>
    <row r="428" s="32" customFormat="1" ht="12.75">
      <c r="C428" s="117"/>
    </row>
    <row r="429" s="32" customFormat="1" ht="12.75">
      <c r="C429" s="117"/>
    </row>
    <row r="430" s="32" customFormat="1" ht="12.75">
      <c r="C430" s="117"/>
    </row>
    <row r="431" s="32" customFormat="1" ht="12.75">
      <c r="C431" s="117"/>
    </row>
    <row r="432" s="32" customFormat="1" ht="12.75">
      <c r="C432" s="117"/>
    </row>
    <row r="433" s="32" customFormat="1" ht="12.75">
      <c r="C433" s="117"/>
    </row>
    <row r="434" s="32" customFormat="1" ht="12.75">
      <c r="C434" s="117"/>
    </row>
    <row r="435" s="32" customFormat="1" ht="12.75">
      <c r="C435" s="117"/>
    </row>
    <row r="436" s="32" customFormat="1" ht="12.75">
      <c r="C436" s="117"/>
    </row>
    <row r="437" s="32" customFormat="1" ht="12.75">
      <c r="C437" s="117"/>
    </row>
    <row r="438" s="32" customFormat="1" ht="12.75">
      <c r="C438" s="117"/>
    </row>
    <row r="439" s="32" customFormat="1" ht="12.75">
      <c r="C439" s="117"/>
    </row>
    <row r="440" s="32" customFormat="1" ht="12.75">
      <c r="C440" s="117"/>
    </row>
    <row r="441" s="32" customFormat="1" ht="12.75">
      <c r="C441" s="117"/>
    </row>
    <row r="442" s="32" customFormat="1" ht="12.75">
      <c r="C442" s="117"/>
    </row>
    <row r="443" s="32" customFormat="1" ht="12.75">
      <c r="C443" s="117"/>
    </row>
    <row r="444" s="32" customFormat="1" ht="12.75">
      <c r="C444" s="117"/>
    </row>
    <row r="445" s="32" customFormat="1" ht="12.75">
      <c r="C445" s="117"/>
    </row>
    <row r="446" s="32" customFormat="1" ht="12.75">
      <c r="C446" s="117"/>
    </row>
    <row r="447" s="32" customFormat="1" ht="12.75">
      <c r="C447" s="117"/>
    </row>
    <row r="448" s="32" customFormat="1" ht="12.75">
      <c r="C448" s="117"/>
    </row>
    <row r="449" s="32" customFormat="1" ht="12.75">
      <c r="C449" s="117"/>
    </row>
    <row r="450" s="32" customFormat="1" ht="12.75">
      <c r="C450" s="117"/>
    </row>
    <row r="451" s="32" customFormat="1" ht="12.75">
      <c r="C451" s="117"/>
    </row>
    <row r="452" s="32" customFormat="1" ht="12.75">
      <c r="C452" s="117"/>
    </row>
    <row r="453" s="32" customFormat="1" ht="12.75">
      <c r="C453" s="117"/>
    </row>
    <row r="454" s="32" customFormat="1" ht="12.75">
      <c r="C454" s="117"/>
    </row>
    <row r="455" s="32" customFormat="1" ht="12.75">
      <c r="C455" s="117"/>
    </row>
    <row r="456" s="32" customFormat="1" ht="12.75">
      <c r="C456" s="117"/>
    </row>
    <row r="457" s="32" customFormat="1" ht="12.75">
      <c r="C457" s="117"/>
    </row>
    <row r="458" s="32" customFormat="1" ht="12.75">
      <c r="C458" s="117"/>
    </row>
    <row r="459" s="32" customFormat="1" ht="12.75">
      <c r="C459" s="117"/>
    </row>
    <row r="460" s="32" customFormat="1" ht="12.75">
      <c r="C460" s="117"/>
    </row>
    <row r="461" s="32" customFormat="1" ht="12.75">
      <c r="C461" s="117"/>
    </row>
    <row r="462" s="32" customFormat="1" ht="12.75">
      <c r="C462" s="117"/>
    </row>
    <row r="463" s="32" customFormat="1" ht="12.75">
      <c r="C463" s="117"/>
    </row>
    <row r="464" s="32" customFormat="1" ht="12.75">
      <c r="C464" s="117"/>
    </row>
    <row r="465" s="32" customFormat="1" ht="12.75">
      <c r="C465" s="117"/>
    </row>
    <row r="466" s="32" customFormat="1" ht="12.75">
      <c r="C466" s="117"/>
    </row>
    <row r="467" s="32" customFormat="1" ht="12.75">
      <c r="C467" s="117"/>
    </row>
    <row r="468" s="32" customFormat="1" ht="12.75">
      <c r="C468" s="117"/>
    </row>
    <row r="469" s="32" customFormat="1" ht="12.75">
      <c r="C469" s="117"/>
    </row>
    <row r="470" s="32" customFormat="1" ht="12.75">
      <c r="C470" s="117"/>
    </row>
    <row r="471" s="32" customFormat="1" ht="12.75">
      <c r="C471" s="117"/>
    </row>
    <row r="472" s="32" customFormat="1" ht="12.75">
      <c r="C472" s="117"/>
    </row>
    <row r="473" s="32" customFormat="1" ht="12.75">
      <c r="C473" s="117"/>
    </row>
    <row r="474" s="32" customFormat="1" ht="12.75">
      <c r="C474" s="117"/>
    </row>
    <row r="475" s="32" customFormat="1" ht="12.75">
      <c r="C475" s="117"/>
    </row>
    <row r="476" s="32" customFormat="1" ht="12.75">
      <c r="C476" s="117"/>
    </row>
    <row r="477" s="32" customFormat="1" ht="12.75">
      <c r="C477" s="117"/>
    </row>
    <row r="478" s="32" customFormat="1" ht="12.75">
      <c r="C478" s="117"/>
    </row>
    <row r="479" s="32" customFormat="1" ht="12.75">
      <c r="C479" s="117"/>
    </row>
    <row r="480" s="32" customFormat="1" ht="12.75">
      <c r="C480" s="117"/>
    </row>
    <row r="481" s="32" customFormat="1" ht="12.75">
      <c r="C481" s="117"/>
    </row>
    <row r="482" s="32" customFormat="1" ht="12.75">
      <c r="C482" s="117"/>
    </row>
    <row r="483" s="32" customFormat="1" ht="12.75">
      <c r="C483" s="117"/>
    </row>
    <row r="484" s="32" customFormat="1" ht="12.75">
      <c r="C484" s="117"/>
    </row>
    <row r="485" s="32" customFormat="1" ht="12.75">
      <c r="C485" s="117"/>
    </row>
    <row r="486" s="32" customFormat="1" ht="12.75">
      <c r="C486" s="117"/>
    </row>
    <row r="487" s="32" customFormat="1" ht="12.75">
      <c r="C487" s="117"/>
    </row>
    <row r="488" s="32" customFormat="1" ht="12.75">
      <c r="C488" s="117"/>
    </row>
    <row r="489" s="32" customFormat="1" ht="12.75">
      <c r="C489" s="117"/>
    </row>
    <row r="490" s="32" customFormat="1" ht="12.75">
      <c r="C490" s="117"/>
    </row>
    <row r="491" s="32" customFormat="1" ht="12.75">
      <c r="C491" s="117"/>
    </row>
    <row r="492" s="32" customFormat="1" ht="12.75">
      <c r="C492" s="117"/>
    </row>
    <row r="493" s="32" customFormat="1" ht="12.75">
      <c r="C493" s="117"/>
    </row>
    <row r="494" s="32" customFormat="1" ht="12.75">
      <c r="C494" s="117"/>
    </row>
    <row r="495" s="32" customFormat="1" ht="12.75">
      <c r="C495" s="117"/>
    </row>
    <row r="496" s="32" customFormat="1" ht="12.75">
      <c r="C496" s="117"/>
    </row>
    <row r="497" s="32" customFormat="1" ht="12.75">
      <c r="C497" s="117"/>
    </row>
    <row r="498" s="32" customFormat="1" ht="12.75">
      <c r="C498" s="117"/>
    </row>
    <row r="499" s="32" customFormat="1" ht="12.75">
      <c r="C499" s="117"/>
    </row>
    <row r="500" s="32" customFormat="1" ht="12.75">
      <c r="C500" s="117"/>
    </row>
    <row r="501" s="32" customFormat="1" ht="12.75">
      <c r="C501" s="117"/>
    </row>
    <row r="502" s="32" customFormat="1" ht="12.75">
      <c r="C502" s="117"/>
    </row>
    <row r="503" s="32" customFormat="1" ht="12.75">
      <c r="C503" s="117"/>
    </row>
    <row r="504" s="32" customFormat="1" ht="12.75">
      <c r="C504" s="117"/>
    </row>
    <row r="505" s="32" customFormat="1" ht="12.75">
      <c r="C505" s="117"/>
    </row>
    <row r="506" s="32" customFormat="1" ht="12.75">
      <c r="C506" s="117"/>
    </row>
    <row r="507" s="32" customFormat="1" ht="12.75">
      <c r="C507" s="117"/>
    </row>
    <row r="508" s="32" customFormat="1" ht="12.75">
      <c r="C508" s="117"/>
    </row>
    <row r="509" s="32" customFormat="1" ht="12.75">
      <c r="C509" s="117"/>
    </row>
    <row r="510" s="32" customFormat="1" ht="12.75">
      <c r="C510" s="117"/>
    </row>
    <row r="511" s="32" customFormat="1" ht="12.75">
      <c r="C511" s="117"/>
    </row>
    <row r="512" s="32" customFormat="1" ht="12.75">
      <c r="C512" s="117"/>
    </row>
    <row r="513" s="32" customFormat="1" ht="12.75">
      <c r="C513" s="117"/>
    </row>
    <row r="514" s="32" customFormat="1" ht="12.75">
      <c r="C514" s="117"/>
    </row>
    <row r="515" s="32" customFormat="1" ht="12.75">
      <c r="C515" s="117"/>
    </row>
    <row r="516" s="32" customFormat="1" ht="12.75">
      <c r="C516" s="117"/>
    </row>
    <row r="517" s="32" customFormat="1" ht="12.75">
      <c r="C517" s="117"/>
    </row>
    <row r="518" s="32" customFormat="1" ht="12.75">
      <c r="C518" s="117"/>
    </row>
    <row r="519" s="32" customFormat="1" ht="12.75">
      <c r="C519" s="117"/>
    </row>
    <row r="520" s="32" customFormat="1" ht="12.75">
      <c r="C520" s="117"/>
    </row>
    <row r="521" s="32" customFormat="1" ht="12.75">
      <c r="C521" s="117"/>
    </row>
    <row r="522" s="32" customFormat="1" ht="12.75">
      <c r="C522" s="117"/>
    </row>
    <row r="523" s="32" customFormat="1" ht="12.75">
      <c r="C523" s="117"/>
    </row>
    <row r="524" s="32" customFormat="1" ht="12.75">
      <c r="C524" s="117"/>
    </row>
    <row r="525" s="32" customFormat="1" ht="12.75">
      <c r="C525" s="117"/>
    </row>
    <row r="526" s="32" customFormat="1" ht="12.75">
      <c r="C526" s="117"/>
    </row>
    <row r="527" s="32" customFormat="1" ht="12.75">
      <c r="C527" s="117"/>
    </row>
    <row r="528" s="32" customFormat="1" ht="12.75">
      <c r="C528" s="117"/>
    </row>
    <row r="529" s="32" customFormat="1" ht="12.75">
      <c r="C529" s="117"/>
    </row>
    <row r="530" s="32" customFormat="1" ht="12.75">
      <c r="C530" s="117"/>
    </row>
    <row r="531" s="32" customFormat="1" ht="12.75">
      <c r="C531" s="117"/>
    </row>
    <row r="532" s="32" customFormat="1" ht="12.75">
      <c r="C532" s="117"/>
    </row>
    <row r="533" s="32" customFormat="1" ht="12.75">
      <c r="C533" s="117"/>
    </row>
    <row r="534" s="32" customFormat="1" ht="12.75">
      <c r="C534" s="117"/>
    </row>
    <row r="535" s="32" customFormat="1" ht="12.75">
      <c r="C535" s="117"/>
    </row>
    <row r="536" s="32" customFormat="1" ht="12.75">
      <c r="C536" s="117"/>
    </row>
    <row r="537" s="32" customFormat="1" ht="12.75">
      <c r="C537" s="117"/>
    </row>
    <row r="538" s="32" customFormat="1" ht="12.75">
      <c r="C538" s="117"/>
    </row>
    <row r="539" s="32" customFormat="1" ht="12.75">
      <c r="C539" s="117"/>
    </row>
    <row r="540" s="32" customFormat="1" ht="12.75">
      <c r="C540" s="117"/>
    </row>
    <row r="541" s="32" customFormat="1" ht="12.75">
      <c r="C541" s="117"/>
    </row>
    <row r="542" s="32" customFormat="1" ht="12.75">
      <c r="C542" s="117"/>
    </row>
    <row r="543" s="32" customFormat="1" ht="12.75">
      <c r="C543" s="117"/>
    </row>
    <row r="544" s="32" customFormat="1" ht="12.75">
      <c r="C544" s="117"/>
    </row>
    <row r="545" s="32" customFormat="1" ht="12.75">
      <c r="C545" s="117"/>
    </row>
    <row r="546" s="32" customFormat="1" ht="12.75">
      <c r="C546" s="117"/>
    </row>
    <row r="547" s="32" customFormat="1" ht="12.75">
      <c r="C547" s="117"/>
    </row>
    <row r="548" s="32" customFormat="1" ht="12.75">
      <c r="C548" s="117"/>
    </row>
    <row r="549" s="32" customFormat="1" ht="12.75">
      <c r="C549" s="117"/>
    </row>
    <row r="550" s="32" customFormat="1" ht="12.75">
      <c r="C550" s="117"/>
    </row>
    <row r="551" s="32" customFormat="1" ht="12.75">
      <c r="C551" s="117"/>
    </row>
    <row r="552" s="32" customFormat="1" ht="12.75">
      <c r="C552" s="117"/>
    </row>
    <row r="553" s="32" customFormat="1" ht="12.75">
      <c r="C553" s="117"/>
    </row>
    <row r="554" s="32" customFormat="1" ht="12.75">
      <c r="C554" s="117"/>
    </row>
    <row r="555" s="32" customFormat="1" ht="12.75">
      <c r="C555" s="117"/>
    </row>
    <row r="556" s="32" customFormat="1" ht="12.75">
      <c r="C556" s="117"/>
    </row>
    <row r="557" s="32" customFormat="1" ht="12.75">
      <c r="C557" s="117"/>
    </row>
    <row r="558" s="32" customFormat="1" ht="12.75">
      <c r="C558" s="117"/>
    </row>
    <row r="559" s="32" customFormat="1" ht="12.75">
      <c r="C559" s="117"/>
    </row>
    <row r="560" s="32" customFormat="1" ht="12.75">
      <c r="C560" s="117"/>
    </row>
    <row r="561" s="32" customFormat="1" ht="12.75">
      <c r="C561" s="117"/>
    </row>
    <row r="562" s="32" customFormat="1" ht="12.75">
      <c r="C562" s="117"/>
    </row>
    <row r="563" s="32" customFormat="1" ht="12.75">
      <c r="C563" s="117"/>
    </row>
    <row r="564" s="32" customFormat="1" ht="12.75">
      <c r="C564" s="117"/>
    </row>
    <row r="565" s="32" customFormat="1" ht="12.75">
      <c r="C565" s="117"/>
    </row>
    <row r="566" s="32" customFormat="1" ht="12.75">
      <c r="C566" s="117"/>
    </row>
    <row r="567" s="32" customFormat="1" ht="12.75">
      <c r="C567" s="117"/>
    </row>
    <row r="568" s="32" customFormat="1" ht="12.75">
      <c r="C568" s="117"/>
    </row>
    <row r="569" s="32" customFormat="1" ht="12.75">
      <c r="C569" s="117"/>
    </row>
    <row r="570" s="32" customFormat="1" ht="12.75">
      <c r="C570" s="117"/>
    </row>
    <row r="571" s="32" customFormat="1" ht="12.75">
      <c r="C571" s="117"/>
    </row>
    <row r="572" s="32" customFormat="1" ht="12.75">
      <c r="C572" s="117"/>
    </row>
    <row r="573" s="32" customFormat="1" ht="12.75">
      <c r="C573" s="117"/>
    </row>
    <row r="574" s="32" customFormat="1" ht="12.75">
      <c r="C574" s="117"/>
    </row>
    <row r="575" s="32" customFormat="1" ht="12.75">
      <c r="C575" s="117"/>
    </row>
    <row r="576" s="32" customFormat="1" ht="12.75">
      <c r="C576" s="117"/>
    </row>
    <row r="577" s="32" customFormat="1" ht="12.75">
      <c r="C577" s="117"/>
    </row>
    <row r="578" s="32" customFormat="1" ht="12.75">
      <c r="C578" s="117"/>
    </row>
    <row r="579" s="32" customFormat="1" ht="12.75">
      <c r="C579" s="117"/>
    </row>
    <row r="580" s="32" customFormat="1" ht="12.75">
      <c r="C580" s="117"/>
    </row>
    <row r="581" s="32" customFormat="1" ht="12.75">
      <c r="C581" s="117"/>
    </row>
  </sheetData>
  <sheetProtection/>
  <mergeCells count="13">
    <mergeCell ref="H4:I5"/>
    <mergeCell ref="AC4:AC5"/>
    <mergeCell ref="J4:W4"/>
    <mergeCell ref="X4:X5"/>
    <mergeCell ref="Y4:Y5"/>
    <mergeCell ref="Z4:Z5"/>
    <mergeCell ref="AA4:AA5"/>
    <mergeCell ref="AB4:AB5"/>
    <mergeCell ref="A4:A5"/>
    <mergeCell ref="B4:C5"/>
    <mergeCell ref="D4:D5"/>
    <mergeCell ref="E4:E5"/>
    <mergeCell ref="F4:G5"/>
  </mergeCells>
  <printOptions/>
  <pageMargins left="0.17" right="0.17" top="0.3" bottom="0.16" header="0.32" footer="0.17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Zeros="0" zoomScalePageLayoutView="0" workbookViewId="0" topLeftCell="A1">
      <pane xSplit="1" topLeftCell="B1" activePane="topRight" state="frozen"/>
      <selection pane="topLeft" activeCell="A1" sqref="A1"/>
      <selection pane="topRight" activeCell="M40" sqref="M40"/>
    </sheetView>
  </sheetViews>
  <sheetFormatPr defaultColWidth="8.88671875" defaultRowHeight="13.5"/>
  <cols>
    <col min="1" max="1" width="21.88671875" style="120" customWidth="1"/>
    <col min="2" max="2" width="7.4453125" style="120" customWidth="1"/>
    <col min="3" max="8" width="6.4453125" style="120" customWidth="1"/>
    <col min="9" max="9" width="6.4453125" style="121" customWidth="1"/>
    <col min="10" max="24" width="6.4453125" style="120" customWidth="1"/>
    <col min="25" max="16384" width="8.88671875" style="120" customWidth="1"/>
  </cols>
  <sheetData>
    <row r="1" spans="2:23" s="122" customFormat="1" ht="17.25" customHeight="1">
      <c r="B1" s="124" t="s">
        <v>552</v>
      </c>
      <c r="C1" s="14"/>
      <c r="D1" s="14"/>
      <c r="E1" s="14"/>
      <c r="F1" s="14"/>
      <c r="G1" s="14"/>
      <c r="H1" s="14"/>
      <c r="I1" s="12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3" spans="1:24" ht="16.5" customHeight="1">
      <c r="A3" s="246" t="s">
        <v>477</v>
      </c>
      <c r="B3" s="246"/>
      <c r="C3" s="246"/>
      <c r="D3" s="246"/>
      <c r="E3" s="246"/>
      <c r="F3" s="246"/>
      <c r="G3" s="246"/>
      <c r="H3" s="246"/>
      <c r="I3" s="259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</row>
    <row r="4" spans="1:24" ht="16.5" customHeight="1">
      <c r="A4" s="624" t="s">
        <v>483</v>
      </c>
      <c r="B4" s="666" t="s">
        <v>482</v>
      </c>
      <c r="C4" s="666" t="s">
        <v>357</v>
      </c>
      <c r="D4" s="666" t="s">
        <v>476</v>
      </c>
      <c r="E4" s="664" t="s">
        <v>481</v>
      </c>
      <c r="F4" s="260" t="s">
        <v>480</v>
      </c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2"/>
      <c r="S4" s="664" t="s">
        <v>485</v>
      </c>
      <c r="T4" s="659" t="s">
        <v>475</v>
      </c>
      <c r="U4" s="661" t="s">
        <v>474</v>
      </c>
      <c r="V4" s="661" t="s">
        <v>473</v>
      </c>
      <c r="W4" s="661" t="s">
        <v>472</v>
      </c>
      <c r="X4" s="663" t="s">
        <v>242</v>
      </c>
    </row>
    <row r="5" spans="1:24" ht="16.5" customHeight="1">
      <c r="A5" s="624"/>
      <c r="B5" s="666"/>
      <c r="C5" s="666"/>
      <c r="D5" s="666"/>
      <c r="E5" s="667"/>
      <c r="F5" s="263"/>
      <c r="G5" s="264" t="s">
        <v>471</v>
      </c>
      <c r="H5" s="264" t="s">
        <v>0</v>
      </c>
      <c r="I5" s="265" t="s">
        <v>479</v>
      </c>
      <c r="J5" s="264" t="s">
        <v>1</v>
      </c>
      <c r="K5" s="264" t="s">
        <v>2</v>
      </c>
      <c r="L5" s="264" t="s">
        <v>3</v>
      </c>
      <c r="M5" s="264" t="s">
        <v>4</v>
      </c>
      <c r="N5" s="264" t="s">
        <v>5</v>
      </c>
      <c r="O5" s="264" t="s">
        <v>6</v>
      </c>
      <c r="P5" s="264" t="s">
        <v>7</v>
      </c>
      <c r="Q5" s="264" t="s">
        <v>470</v>
      </c>
      <c r="R5" s="264" t="s">
        <v>469</v>
      </c>
      <c r="S5" s="665"/>
      <c r="T5" s="660"/>
      <c r="U5" s="662"/>
      <c r="V5" s="662"/>
      <c r="W5" s="662"/>
      <c r="X5" s="663"/>
    </row>
    <row r="6" spans="1:24" ht="16.5" customHeight="1">
      <c r="A6" s="250" t="s">
        <v>319</v>
      </c>
      <c r="B6" s="266">
        <v>3446</v>
      </c>
      <c r="C6" s="267">
        <v>37</v>
      </c>
      <c r="D6" s="267">
        <v>1574</v>
      </c>
      <c r="E6" s="267">
        <v>0</v>
      </c>
      <c r="F6" s="257">
        <v>959</v>
      </c>
      <c r="G6" s="267">
        <v>0</v>
      </c>
      <c r="H6" s="267">
        <v>0</v>
      </c>
      <c r="I6" s="268">
        <v>1</v>
      </c>
      <c r="J6" s="267">
        <v>4</v>
      </c>
      <c r="K6" s="267">
        <v>29</v>
      </c>
      <c r="L6" s="267">
        <v>81</v>
      </c>
      <c r="M6" s="267">
        <v>249</v>
      </c>
      <c r="N6" s="267">
        <v>356</v>
      </c>
      <c r="O6" s="267">
        <v>219</v>
      </c>
      <c r="P6" s="267">
        <v>20</v>
      </c>
      <c r="Q6" s="253" t="s">
        <v>24</v>
      </c>
      <c r="R6" s="253" t="s">
        <v>24</v>
      </c>
      <c r="S6" s="253">
        <v>0</v>
      </c>
      <c r="T6" s="267">
        <v>17</v>
      </c>
      <c r="U6" s="267">
        <v>110</v>
      </c>
      <c r="V6" s="267">
        <v>2</v>
      </c>
      <c r="W6" s="267">
        <v>24</v>
      </c>
      <c r="X6" s="267">
        <v>723</v>
      </c>
    </row>
    <row r="7" spans="1:24" ht="16.5" customHeight="1">
      <c r="A7" s="250" t="s">
        <v>325</v>
      </c>
      <c r="B7" s="266">
        <v>3627</v>
      </c>
      <c r="C7" s="269">
        <v>35</v>
      </c>
      <c r="D7" s="267">
        <v>1750</v>
      </c>
      <c r="E7" s="267">
        <v>0</v>
      </c>
      <c r="F7" s="257">
        <v>988</v>
      </c>
      <c r="G7" s="267">
        <v>0</v>
      </c>
      <c r="H7" s="267">
        <v>0</v>
      </c>
      <c r="I7" s="268">
        <v>1</v>
      </c>
      <c r="J7" s="267">
        <v>4</v>
      </c>
      <c r="K7" s="267">
        <v>29</v>
      </c>
      <c r="L7" s="267">
        <v>83</v>
      </c>
      <c r="M7" s="267">
        <v>254</v>
      </c>
      <c r="N7" s="267">
        <v>373</v>
      </c>
      <c r="O7" s="267">
        <v>223</v>
      </c>
      <c r="P7" s="267">
        <v>21</v>
      </c>
      <c r="Q7" s="253" t="s">
        <v>24</v>
      </c>
      <c r="R7" s="253" t="s">
        <v>24</v>
      </c>
      <c r="S7" s="253">
        <v>0</v>
      </c>
      <c r="T7" s="267">
        <v>17</v>
      </c>
      <c r="U7" s="267">
        <v>111</v>
      </c>
      <c r="V7" s="267">
        <v>2</v>
      </c>
      <c r="W7" s="267">
        <v>24</v>
      </c>
      <c r="X7" s="267">
        <v>700</v>
      </c>
    </row>
    <row r="8" spans="1:24" ht="16.5" customHeight="1">
      <c r="A8" s="250" t="s">
        <v>329</v>
      </c>
      <c r="B8" s="266">
        <v>3688</v>
      </c>
      <c r="C8" s="269">
        <v>33</v>
      </c>
      <c r="D8" s="267">
        <v>1833</v>
      </c>
      <c r="E8" s="267">
        <v>0</v>
      </c>
      <c r="F8" s="257">
        <v>1003</v>
      </c>
      <c r="G8" s="267">
        <v>0</v>
      </c>
      <c r="H8" s="267">
        <v>0</v>
      </c>
      <c r="I8" s="268">
        <v>1</v>
      </c>
      <c r="J8" s="267">
        <v>4</v>
      </c>
      <c r="K8" s="267">
        <v>30</v>
      </c>
      <c r="L8" s="267">
        <v>87</v>
      </c>
      <c r="M8" s="267">
        <v>255</v>
      </c>
      <c r="N8" s="267">
        <v>378</v>
      </c>
      <c r="O8" s="267">
        <v>224</v>
      </c>
      <c r="P8" s="267">
        <v>24</v>
      </c>
      <c r="Q8" s="253" t="s">
        <v>24</v>
      </c>
      <c r="R8" s="253" t="s">
        <v>24</v>
      </c>
      <c r="S8" s="253">
        <v>0</v>
      </c>
      <c r="T8" s="267">
        <v>17</v>
      </c>
      <c r="U8" s="267">
        <v>115</v>
      </c>
      <c r="V8" s="267">
        <v>2</v>
      </c>
      <c r="W8" s="267">
        <v>24</v>
      </c>
      <c r="X8" s="267">
        <v>661</v>
      </c>
    </row>
    <row r="9" spans="1:24" ht="16.5" customHeight="1">
      <c r="A9" s="250" t="s">
        <v>346</v>
      </c>
      <c r="B9" s="266">
        <v>3683</v>
      </c>
      <c r="C9" s="269">
        <v>33</v>
      </c>
      <c r="D9" s="267">
        <v>1833</v>
      </c>
      <c r="E9" s="267">
        <v>0</v>
      </c>
      <c r="F9" s="257">
        <v>1041</v>
      </c>
      <c r="G9" s="267">
        <v>0</v>
      </c>
      <c r="H9" s="267">
        <v>0</v>
      </c>
      <c r="I9" s="268">
        <v>1</v>
      </c>
      <c r="J9" s="267">
        <v>3</v>
      </c>
      <c r="K9" s="267">
        <v>30</v>
      </c>
      <c r="L9" s="267">
        <v>85</v>
      </c>
      <c r="M9" s="267">
        <v>267</v>
      </c>
      <c r="N9" s="267">
        <v>400</v>
      </c>
      <c r="O9" s="267">
        <v>230</v>
      </c>
      <c r="P9" s="267">
        <v>25</v>
      </c>
      <c r="Q9" s="253" t="s">
        <v>24</v>
      </c>
      <c r="R9" s="253" t="s">
        <v>24</v>
      </c>
      <c r="S9" s="253">
        <v>0</v>
      </c>
      <c r="T9" s="267">
        <v>18</v>
      </c>
      <c r="U9" s="267">
        <v>114</v>
      </c>
      <c r="V9" s="267">
        <v>3</v>
      </c>
      <c r="W9" s="267">
        <v>23</v>
      </c>
      <c r="X9" s="267">
        <v>618</v>
      </c>
    </row>
    <row r="10" spans="1:24" ht="16.5" customHeight="1">
      <c r="A10" s="250" t="s">
        <v>558</v>
      </c>
      <c r="B10" s="266">
        <v>3670</v>
      </c>
      <c r="C10" s="269">
        <v>8</v>
      </c>
      <c r="D10" s="267">
        <v>1831</v>
      </c>
      <c r="E10" s="267">
        <v>0</v>
      </c>
      <c r="F10" s="257">
        <v>1670</v>
      </c>
      <c r="G10" s="267">
        <v>0</v>
      </c>
      <c r="H10" s="267">
        <v>0</v>
      </c>
      <c r="I10" s="268">
        <v>1</v>
      </c>
      <c r="J10" s="267">
        <v>3</v>
      </c>
      <c r="K10" s="267">
        <v>31</v>
      </c>
      <c r="L10" s="267">
        <v>87</v>
      </c>
      <c r="M10" s="267">
        <v>371</v>
      </c>
      <c r="N10" s="267">
        <v>665</v>
      </c>
      <c r="O10" s="267">
        <v>437</v>
      </c>
      <c r="P10" s="267">
        <v>69</v>
      </c>
      <c r="Q10" s="171">
        <v>1</v>
      </c>
      <c r="R10" s="171">
        <v>5</v>
      </c>
      <c r="S10" s="253">
        <v>0</v>
      </c>
      <c r="T10" s="267">
        <v>18</v>
      </c>
      <c r="U10" s="267">
        <v>117</v>
      </c>
      <c r="V10" s="267">
        <v>3</v>
      </c>
      <c r="W10" s="267">
        <v>23</v>
      </c>
      <c r="X10" s="267">
        <v>0</v>
      </c>
    </row>
    <row r="11" spans="1:24" ht="16.5" customHeight="1">
      <c r="A11" s="250" t="s">
        <v>557</v>
      </c>
      <c r="B11" s="266">
        <f>C11+D11+F11+T11+U11+V11+W11+X11+E11</f>
        <v>3647</v>
      </c>
      <c r="C11" s="267">
        <f aca="true" t="shared" si="0" ref="C11:X11">SUM(C13:C39)</f>
        <v>8</v>
      </c>
      <c r="D11" s="267">
        <f t="shared" si="0"/>
        <v>1831</v>
      </c>
      <c r="E11" s="267">
        <f>SUM(E13:E39)</f>
        <v>0</v>
      </c>
      <c r="F11" s="267">
        <f t="shared" si="0"/>
        <v>1647</v>
      </c>
      <c r="G11" s="267">
        <f t="shared" si="0"/>
        <v>1</v>
      </c>
      <c r="H11" s="267">
        <f t="shared" si="0"/>
        <v>0</v>
      </c>
      <c r="I11" s="267">
        <f t="shared" si="0"/>
        <v>1</v>
      </c>
      <c r="J11" s="267">
        <f t="shared" si="0"/>
        <v>4</v>
      </c>
      <c r="K11" s="267">
        <f t="shared" si="0"/>
        <v>30</v>
      </c>
      <c r="L11" s="267">
        <f t="shared" si="0"/>
        <v>89</v>
      </c>
      <c r="M11" s="267">
        <f t="shared" si="0"/>
        <v>375</v>
      </c>
      <c r="N11" s="267">
        <f t="shared" si="0"/>
        <v>666</v>
      </c>
      <c r="O11" s="267">
        <f t="shared" si="0"/>
        <v>409</v>
      </c>
      <c r="P11" s="267">
        <f t="shared" si="0"/>
        <v>67</v>
      </c>
      <c r="Q11" s="267">
        <f t="shared" si="0"/>
        <v>1</v>
      </c>
      <c r="R11" s="267">
        <f t="shared" si="0"/>
        <v>4</v>
      </c>
      <c r="S11" s="267">
        <f t="shared" si="0"/>
        <v>0</v>
      </c>
      <c r="T11" s="267">
        <f t="shared" si="0"/>
        <v>18</v>
      </c>
      <c r="U11" s="267">
        <f t="shared" si="0"/>
        <v>117</v>
      </c>
      <c r="V11" s="267">
        <f t="shared" si="0"/>
        <v>3</v>
      </c>
      <c r="W11" s="267">
        <f t="shared" si="0"/>
        <v>23</v>
      </c>
      <c r="X11" s="267">
        <f t="shared" si="0"/>
        <v>0</v>
      </c>
    </row>
    <row r="12" spans="1:24" ht="16.5" customHeight="1">
      <c r="A12" s="254"/>
      <c r="B12" s="266"/>
      <c r="C12" s="269"/>
      <c r="D12" s="267"/>
      <c r="E12" s="267"/>
      <c r="F12" s="257"/>
      <c r="G12" s="269"/>
      <c r="H12" s="267"/>
      <c r="I12" s="268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</row>
    <row r="13" spans="1:24" ht="16.5" customHeight="1">
      <c r="A13" s="255" t="s">
        <v>478</v>
      </c>
      <c r="B13" s="266">
        <f aca="true" t="shared" si="1" ref="B13:B39">C13+D13+F13+T13+U13+V13+W13+X13+E13+S13</f>
        <v>84</v>
      </c>
      <c r="C13" s="267">
        <v>8</v>
      </c>
      <c r="D13" s="267">
        <v>0</v>
      </c>
      <c r="E13" s="267">
        <v>0</v>
      </c>
      <c r="F13" s="257">
        <f>SUM(G13:R13)</f>
        <v>76</v>
      </c>
      <c r="G13" s="267">
        <v>0</v>
      </c>
      <c r="H13" s="267"/>
      <c r="I13" s="268">
        <v>1</v>
      </c>
      <c r="J13" s="267">
        <v>0</v>
      </c>
      <c r="K13" s="267">
        <v>2</v>
      </c>
      <c r="L13" s="267">
        <v>9</v>
      </c>
      <c r="M13" s="267">
        <v>21</v>
      </c>
      <c r="N13" s="267">
        <v>30</v>
      </c>
      <c r="O13" s="267">
        <v>9</v>
      </c>
      <c r="P13" s="267">
        <v>3</v>
      </c>
      <c r="Q13" s="267">
        <v>1</v>
      </c>
      <c r="R13" s="267">
        <v>0</v>
      </c>
      <c r="S13" s="267">
        <v>0</v>
      </c>
      <c r="T13" s="267">
        <v>0</v>
      </c>
      <c r="U13" s="267">
        <v>0</v>
      </c>
      <c r="V13" s="267">
        <v>0</v>
      </c>
      <c r="W13" s="267">
        <v>0</v>
      </c>
      <c r="X13" s="267">
        <v>0</v>
      </c>
    </row>
    <row r="14" spans="1:24" ht="16.5" customHeight="1">
      <c r="A14" s="255" t="s">
        <v>578</v>
      </c>
      <c r="B14" s="266">
        <f t="shared" si="1"/>
        <v>24</v>
      </c>
      <c r="C14" s="267">
        <v>0</v>
      </c>
      <c r="D14" s="267">
        <v>0</v>
      </c>
      <c r="E14" s="267">
        <v>0</v>
      </c>
      <c r="F14" s="257">
        <f aca="true" t="shared" si="2" ref="F14:F39">SUM(G14:R14)</f>
        <v>24</v>
      </c>
      <c r="G14" s="267">
        <v>0</v>
      </c>
      <c r="H14" s="267">
        <v>0</v>
      </c>
      <c r="I14" s="267">
        <v>0</v>
      </c>
      <c r="J14" s="267">
        <v>0</v>
      </c>
      <c r="K14" s="267">
        <v>1</v>
      </c>
      <c r="L14" s="267">
        <v>3</v>
      </c>
      <c r="M14" s="267">
        <v>9</v>
      </c>
      <c r="N14" s="267">
        <v>6</v>
      </c>
      <c r="O14" s="267">
        <v>5</v>
      </c>
      <c r="P14" s="267">
        <v>0</v>
      </c>
      <c r="Q14" s="267">
        <v>0</v>
      </c>
      <c r="R14" s="267">
        <v>0</v>
      </c>
      <c r="S14" s="267">
        <v>0</v>
      </c>
      <c r="T14" s="267">
        <v>0</v>
      </c>
      <c r="U14" s="267">
        <v>0</v>
      </c>
      <c r="V14" s="267">
        <v>0</v>
      </c>
      <c r="W14" s="267">
        <v>0</v>
      </c>
      <c r="X14" s="267">
        <v>0</v>
      </c>
    </row>
    <row r="15" spans="1:24" ht="16.5" customHeight="1">
      <c r="A15" s="255" t="s">
        <v>579</v>
      </c>
      <c r="B15" s="266">
        <f t="shared" si="1"/>
        <v>101</v>
      </c>
      <c r="C15" s="267">
        <v>0</v>
      </c>
      <c r="D15" s="267">
        <v>0</v>
      </c>
      <c r="E15" s="267">
        <v>0</v>
      </c>
      <c r="F15" s="257">
        <f t="shared" si="2"/>
        <v>23</v>
      </c>
      <c r="G15" s="267">
        <v>0</v>
      </c>
      <c r="H15" s="267">
        <v>0</v>
      </c>
      <c r="I15" s="267">
        <v>0</v>
      </c>
      <c r="J15" s="267">
        <v>0</v>
      </c>
      <c r="K15" s="267">
        <v>1</v>
      </c>
      <c r="L15" s="267">
        <v>2</v>
      </c>
      <c r="M15" s="267">
        <v>4</v>
      </c>
      <c r="N15" s="267">
        <v>12</v>
      </c>
      <c r="O15" s="267">
        <v>2</v>
      </c>
      <c r="P15" s="267">
        <v>2</v>
      </c>
      <c r="Q15" s="267">
        <v>0</v>
      </c>
      <c r="R15" s="267">
        <v>0</v>
      </c>
      <c r="S15" s="267">
        <v>0</v>
      </c>
      <c r="T15" s="267">
        <v>15</v>
      </c>
      <c r="U15" s="267">
        <v>63</v>
      </c>
      <c r="V15" s="267">
        <v>0</v>
      </c>
      <c r="W15" s="267">
        <v>0</v>
      </c>
      <c r="X15" s="267">
        <v>0</v>
      </c>
    </row>
    <row r="16" spans="1:24" ht="16.5" customHeight="1">
      <c r="A16" s="255" t="s">
        <v>580</v>
      </c>
      <c r="B16" s="266">
        <f t="shared" si="1"/>
        <v>30</v>
      </c>
      <c r="C16" s="267">
        <v>0</v>
      </c>
      <c r="D16" s="267">
        <v>0</v>
      </c>
      <c r="E16" s="267">
        <v>0</v>
      </c>
      <c r="F16" s="257">
        <f t="shared" si="2"/>
        <v>4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7">
        <v>3</v>
      </c>
      <c r="O16" s="267">
        <v>1</v>
      </c>
      <c r="P16" s="267">
        <v>0</v>
      </c>
      <c r="Q16" s="267">
        <v>0</v>
      </c>
      <c r="R16" s="267">
        <v>0</v>
      </c>
      <c r="S16" s="267">
        <v>0</v>
      </c>
      <c r="T16" s="267">
        <v>0</v>
      </c>
      <c r="U16" s="267">
        <v>0</v>
      </c>
      <c r="V16" s="267">
        <v>3</v>
      </c>
      <c r="W16" s="267">
        <v>23</v>
      </c>
      <c r="X16" s="267">
        <v>0</v>
      </c>
    </row>
    <row r="17" spans="1:24" ht="16.5" customHeight="1">
      <c r="A17" s="255" t="s">
        <v>581</v>
      </c>
      <c r="B17" s="266">
        <f t="shared" si="1"/>
        <v>1831</v>
      </c>
      <c r="C17" s="267">
        <v>0</v>
      </c>
      <c r="D17" s="267">
        <v>1831</v>
      </c>
      <c r="E17" s="267">
        <v>0</v>
      </c>
      <c r="F17" s="257">
        <f t="shared" si="2"/>
        <v>0</v>
      </c>
      <c r="G17" s="267">
        <v>0</v>
      </c>
      <c r="H17" s="267">
        <v>0</v>
      </c>
      <c r="I17" s="267">
        <v>0</v>
      </c>
      <c r="J17" s="267">
        <v>0</v>
      </c>
      <c r="K17" s="267">
        <v>0</v>
      </c>
      <c r="L17" s="267">
        <v>0</v>
      </c>
      <c r="M17" s="267">
        <v>0</v>
      </c>
      <c r="N17" s="267">
        <v>0</v>
      </c>
      <c r="O17" s="267">
        <v>0</v>
      </c>
      <c r="P17" s="267">
        <v>0</v>
      </c>
      <c r="Q17" s="267">
        <v>0</v>
      </c>
      <c r="R17" s="267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>
        <v>0</v>
      </c>
    </row>
    <row r="18" spans="1:24" ht="16.5" customHeight="1">
      <c r="A18" s="256" t="s">
        <v>582</v>
      </c>
      <c r="B18" s="266">
        <f t="shared" si="1"/>
        <v>37</v>
      </c>
      <c r="C18" s="267">
        <v>0</v>
      </c>
      <c r="D18" s="267">
        <v>0</v>
      </c>
      <c r="E18" s="267">
        <v>0</v>
      </c>
      <c r="F18" s="257">
        <f t="shared" si="2"/>
        <v>37</v>
      </c>
      <c r="G18" s="267">
        <v>0</v>
      </c>
      <c r="H18" s="267">
        <v>0</v>
      </c>
      <c r="I18" s="267">
        <v>0</v>
      </c>
      <c r="J18" s="267">
        <v>0</v>
      </c>
      <c r="K18" s="267">
        <v>1</v>
      </c>
      <c r="L18" s="267">
        <v>1</v>
      </c>
      <c r="M18" s="267">
        <v>6</v>
      </c>
      <c r="N18" s="267">
        <v>18</v>
      </c>
      <c r="O18" s="267">
        <v>11</v>
      </c>
      <c r="P18" s="267">
        <v>0</v>
      </c>
      <c r="Q18" s="267">
        <v>0</v>
      </c>
      <c r="R18" s="267">
        <v>0</v>
      </c>
      <c r="S18" s="267">
        <v>0</v>
      </c>
      <c r="T18" s="267">
        <v>0</v>
      </c>
      <c r="U18" s="267">
        <v>0</v>
      </c>
      <c r="V18" s="267">
        <v>0</v>
      </c>
      <c r="W18" s="267">
        <v>0</v>
      </c>
      <c r="X18" s="267">
        <v>0</v>
      </c>
    </row>
    <row r="19" spans="1:24" ht="16.5" customHeight="1">
      <c r="A19" s="256" t="s">
        <v>583</v>
      </c>
      <c r="B19" s="266">
        <f t="shared" si="1"/>
        <v>73</v>
      </c>
      <c r="C19" s="267">
        <v>0</v>
      </c>
      <c r="D19" s="267">
        <v>0</v>
      </c>
      <c r="E19" s="267">
        <v>0</v>
      </c>
      <c r="F19" s="257">
        <f t="shared" si="2"/>
        <v>67</v>
      </c>
      <c r="G19" s="267">
        <v>0</v>
      </c>
      <c r="H19" s="267">
        <v>0</v>
      </c>
      <c r="I19" s="267">
        <v>0</v>
      </c>
      <c r="J19" s="267">
        <v>0</v>
      </c>
      <c r="K19" s="267">
        <v>1</v>
      </c>
      <c r="L19" s="267">
        <v>3</v>
      </c>
      <c r="M19" s="267">
        <v>12</v>
      </c>
      <c r="N19" s="267">
        <v>33</v>
      </c>
      <c r="O19" s="267">
        <v>14</v>
      </c>
      <c r="P19" s="267">
        <v>2</v>
      </c>
      <c r="Q19" s="267">
        <v>0</v>
      </c>
      <c r="R19" s="267">
        <v>2</v>
      </c>
      <c r="S19" s="267">
        <v>0</v>
      </c>
      <c r="T19" s="267">
        <v>0</v>
      </c>
      <c r="U19" s="267">
        <v>6</v>
      </c>
      <c r="V19" s="267">
        <v>0</v>
      </c>
      <c r="W19" s="267">
        <v>0</v>
      </c>
      <c r="X19" s="267">
        <v>0</v>
      </c>
    </row>
    <row r="20" spans="1:24" ht="16.5" customHeight="1">
      <c r="A20" s="256" t="s">
        <v>584</v>
      </c>
      <c r="B20" s="266">
        <f t="shared" si="1"/>
        <v>82</v>
      </c>
      <c r="C20" s="267">
        <v>0</v>
      </c>
      <c r="D20" s="267">
        <v>0</v>
      </c>
      <c r="E20" s="267">
        <v>0</v>
      </c>
      <c r="F20" s="257">
        <f t="shared" si="2"/>
        <v>82</v>
      </c>
      <c r="G20" s="267">
        <v>0</v>
      </c>
      <c r="H20" s="267">
        <v>0</v>
      </c>
      <c r="I20" s="267">
        <v>0</v>
      </c>
      <c r="J20" s="267">
        <v>0</v>
      </c>
      <c r="K20" s="267">
        <v>1</v>
      </c>
      <c r="L20" s="267">
        <v>4</v>
      </c>
      <c r="M20" s="267">
        <v>17</v>
      </c>
      <c r="N20" s="267">
        <v>41</v>
      </c>
      <c r="O20" s="267">
        <v>18</v>
      </c>
      <c r="P20" s="267">
        <v>1</v>
      </c>
      <c r="Q20" s="267">
        <v>0</v>
      </c>
      <c r="R20" s="267">
        <v>0</v>
      </c>
      <c r="S20" s="267">
        <v>0</v>
      </c>
      <c r="T20" s="267">
        <v>0</v>
      </c>
      <c r="U20" s="267">
        <v>0</v>
      </c>
      <c r="V20" s="267">
        <v>0</v>
      </c>
      <c r="W20" s="267">
        <v>0</v>
      </c>
      <c r="X20" s="267">
        <v>0</v>
      </c>
    </row>
    <row r="21" spans="1:24" ht="16.5" customHeight="1">
      <c r="A21" s="255" t="s">
        <v>585</v>
      </c>
      <c r="B21" s="266">
        <f t="shared" si="1"/>
        <v>23</v>
      </c>
      <c r="C21" s="267">
        <v>0</v>
      </c>
      <c r="D21" s="267">
        <v>0</v>
      </c>
      <c r="E21" s="267">
        <v>0</v>
      </c>
      <c r="F21" s="257">
        <f t="shared" si="2"/>
        <v>23</v>
      </c>
      <c r="G21" s="267">
        <v>0</v>
      </c>
      <c r="H21" s="267">
        <v>0</v>
      </c>
      <c r="I21" s="267">
        <v>0</v>
      </c>
      <c r="J21" s="267">
        <v>0</v>
      </c>
      <c r="K21" s="267">
        <v>1</v>
      </c>
      <c r="L21" s="267">
        <v>1</v>
      </c>
      <c r="M21" s="267">
        <v>6</v>
      </c>
      <c r="N21" s="267">
        <v>9</v>
      </c>
      <c r="O21" s="267">
        <v>6</v>
      </c>
      <c r="P21" s="267">
        <v>0</v>
      </c>
      <c r="Q21" s="267">
        <v>0</v>
      </c>
      <c r="R21" s="267">
        <v>0</v>
      </c>
      <c r="S21" s="267">
        <v>0</v>
      </c>
      <c r="T21" s="267">
        <v>0</v>
      </c>
      <c r="U21" s="267">
        <v>0</v>
      </c>
      <c r="V21" s="267">
        <v>0</v>
      </c>
      <c r="W21" s="267">
        <v>0</v>
      </c>
      <c r="X21" s="267">
        <v>0</v>
      </c>
    </row>
    <row r="22" spans="1:24" ht="16.5" customHeight="1">
      <c r="A22" s="270" t="s">
        <v>586</v>
      </c>
      <c r="B22" s="266">
        <f t="shared" si="1"/>
        <v>25</v>
      </c>
      <c r="C22" s="267">
        <v>0</v>
      </c>
      <c r="D22" s="267">
        <v>0</v>
      </c>
      <c r="E22" s="267">
        <v>0</v>
      </c>
      <c r="F22" s="257">
        <f t="shared" si="2"/>
        <v>25</v>
      </c>
      <c r="G22" s="267">
        <v>0</v>
      </c>
      <c r="H22" s="267">
        <v>0</v>
      </c>
      <c r="I22" s="267">
        <v>0</v>
      </c>
      <c r="J22" s="267">
        <v>0</v>
      </c>
      <c r="K22" s="267">
        <v>1</v>
      </c>
      <c r="L22" s="267">
        <v>1</v>
      </c>
      <c r="M22" s="267">
        <v>7</v>
      </c>
      <c r="N22" s="267">
        <v>13</v>
      </c>
      <c r="O22" s="267">
        <v>3</v>
      </c>
      <c r="P22" s="267">
        <v>0</v>
      </c>
      <c r="Q22" s="267">
        <v>0</v>
      </c>
      <c r="R22" s="267">
        <v>0</v>
      </c>
      <c r="S22" s="267">
        <v>0</v>
      </c>
      <c r="T22" s="267">
        <v>0</v>
      </c>
      <c r="U22" s="267">
        <v>0</v>
      </c>
      <c r="V22" s="267">
        <v>0</v>
      </c>
      <c r="W22" s="267">
        <v>0</v>
      </c>
      <c r="X22" s="267">
        <v>0</v>
      </c>
    </row>
    <row r="23" spans="1:24" ht="16.5" customHeight="1">
      <c r="A23" s="255" t="s">
        <v>587</v>
      </c>
      <c r="B23" s="266">
        <f t="shared" si="1"/>
        <v>24</v>
      </c>
      <c r="C23" s="267">
        <v>0</v>
      </c>
      <c r="D23" s="267">
        <v>0</v>
      </c>
      <c r="E23" s="267">
        <v>0</v>
      </c>
      <c r="F23" s="257">
        <f t="shared" si="2"/>
        <v>24</v>
      </c>
      <c r="G23" s="267">
        <v>0</v>
      </c>
      <c r="H23" s="267">
        <v>0</v>
      </c>
      <c r="I23" s="267">
        <v>0</v>
      </c>
      <c r="J23" s="267">
        <v>0</v>
      </c>
      <c r="K23" s="267">
        <v>1</v>
      </c>
      <c r="L23" s="267"/>
      <c r="M23" s="267">
        <v>6</v>
      </c>
      <c r="N23" s="267">
        <v>7</v>
      </c>
      <c r="O23" s="267">
        <v>4</v>
      </c>
      <c r="P23" s="267">
        <v>6</v>
      </c>
      <c r="Q23" s="267">
        <v>0</v>
      </c>
      <c r="R23" s="267">
        <v>0</v>
      </c>
      <c r="S23" s="267">
        <v>0</v>
      </c>
      <c r="T23" s="267">
        <v>0</v>
      </c>
      <c r="U23" s="267">
        <v>0</v>
      </c>
      <c r="V23" s="267">
        <v>0</v>
      </c>
      <c r="W23" s="267">
        <v>0</v>
      </c>
      <c r="X23" s="267">
        <v>0</v>
      </c>
    </row>
    <row r="24" spans="1:24" ht="16.5" customHeight="1">
      <c r="A24" s="255" t="s">
        <v>588</v>
      </c>
      <c r="B24" s="266">
        <f t="shared" si="1"/>
        <v>30</v>
      </c>
      <c r="C24" s="267">
        <v>0</v>
      </c>
      <c r="D24" s="267">
        <v>0</v>
      </c>
      <c r="E24" s="267">
        <v>0</v>
      </c>
      <c r="F24" s="257">
        <f t="shared" si="2"/>
        <v>30</v>
      </c>
      <c r="G24" s="267">
        <v>0</v>
      </c>
      <c r="H24" s="267">
        <v>0</v>
      </c>
      <c r="I24" s="267">
        <v>0</v>
      </c>
      <c r="J24" s="267">
        <v>0</v>
      </c>
      <c r="K24" s="267"/>
      <c r="L24" s="267">
        <v>1</v>
      </c>
      <c r="M24" s="267">
        <v>5</v>
      </c>
      <c r="N24" s="267">
        <v>16</v>
      </c>
      <c r="O24" s="267">
        <v>6</v>
      </c>
      <c r="P24" s="267">
        <v>2</v>
      </c>
      <c r="Q24" s="267">
        <v>0</v>
      </c>
      <c r="R24" s="267">
        <v>0</v>
      </c>
      <c r="S24" s="267">
        <v>0</v>
      </c>
      <c r="T24" s="267">
        <v>0</v>
      </c>
      <c r="U24" s="267">
        <v>0</v>
      </c>
      <c r="V24" s="267">
        <v>0</v>
      </c>
      <c r="W24" s="267">
        <v>0</v>
      </c>
      <c r="X24" s="267">
        <v>0</v>
      </c>
    </row>
    <row r="25" spans="1:24" ht="16.5" customHeight="1">
      <c r="A25" s="255" t="s">
        <v>589</v>
      </c>
      <c r="B25" s="266">
        <f t="shared" si="1"/>
        <v>36</v>
      </c>
      <c r="C25" s="267">
        <v>0</v>
      </c>
      <c r="D25" s="267">
        <v>0</v>
      </c>
      <c r="E25" s="267">
        <v>0</v>
      </c>
      <c r="F25" s="257">
        <f t="shared" si="2"/>
        <v>36</v>
      </c>
      <c r="G25" s="267">
        <v>0</v>
      </c>
      <c r="H25" s="267">
        <v>0</v>
      </c>
      <c r="I25" s="267">
        <v>0</v>
      </c>
      <c r="J25" s="267">
        <v>0</v>
      </c>
      <c r="K25" s="267">
        <v>1</v>
      </c>
      <c r="L25" s="267">
        <v>1</v>
      </c>
      <c r="M25" s="267">
        <v>5</v>
      </c>
      <c r="N25" s="267">
        <v>14</v>
      </c>
      <c r="O25" s="267">
        <v>14</v>
      </c>
      <c r="P25" s="267">
        <v>1</v>
      </c>
      <c r="Q25" s="267">
        <v>0</v>
      </c>
      <c r="R25" s="267">
        <v>0</v>
      </c>
      <c r="S25" s="267">
        <v>0</v>
      </c>
      <c r="T25" s="267">
        <v>0</v>
      </c>
      <c r="U25" s="267">
        <v>0</v>
      </c>
      <c r="V25" s="267">
        <v>0</v>
      </c>
      <c r="W25" s="267">
        <v>0</v>
      </c>
      <c r="X25" s="267">
        <v>0</v>
      </c>
    </row>
    <row r="26" spans="1:24" ht="16.5" customHeight="1">
      <c r="A26" s="255" t="s">
        <v>590</v>
      </c>
      <c r="B26" s="266">
        <f t="shared" si="1"/>
        <v>663</v>
      </c>
      <c r="C26" s="267">
        <v>0</v>
      </c>
      <c r="D26" s="267">
        <v>0</v>
      </c>
      <c r="E26" s="267">
        <v>0</v>
      </c>
      <c r="F26" s="257">
        <f t="shared" si="2"/>
        <v>622</v>
      </c>
      <c r="G26" s="267">
        <v>0</v>
      </c>
      <c r="H26" s="267">
        <v>0</v>
      </c>
      <c r="I26" s="267">
        <v>0</v>
      </c>
      <c r="J26" s="267">
        <v>1</v>
      </c>
      <c r="K26" s="267">
        <v>6</v>
      </c>
      <c r="L26" s="267">
        <v>25</v>
      </c>
      <c r="M26" s="267">
        <v>134</v>
      </c>
      <c r="N26" s="267">
        <v>204</v>
      </c>
      <c r="O26" s="267">
        <v>209</v>
      </c>
      <c r="P26" s="267">
        <v>43</v>
      </c>
      <c r="Q26" s="267">
        <v>0</v>
      </c>
      <c r="R26" s="267">
        <v>0</v>
      </c>
      <c r="S26" s="267">
        <v>0</v>
      </c>
      <c r="T26" s="267">
        <v>3</v>
      </c>
      <c r="U26" s="267">
        <v>38</v>
      </c>
      <c r="V26" s="267">
        <v>0</v>
      </c>
      <c r="W26" s="267">
        <v>0</v>
      </c>
      <c r="X26" s="267">
        <v>0</v>
      </c>
    </row>
    <row r="27" spans="1:24" ht="16.5" customHeight="1">
      <c r="A27" s="270" t="s">
        <v>591</v>
      </c>
      <c r="B27" s="266">
        <f t="shared" si="1"/>
        <v>29</v>
      </c>
      <c r="C27" s="267">
        <v>0</v>
      </c>
      <c r="D27" s="267">
        <v>0</v>
      </c>
      <c r="E27" s="267">
        <v>0</v>
      </c>
      <c r="F27" s="257">
        <f t="shared" si="2"/>
        <v>29</v>
      </c>
      <c r="G27" s="267">
        <v>0</v>
      </c>
      <c r="H27" s="267">
        <v>0</v>
      </c>
      <c r="I27" s="267">
        <v>0</v>
      </c>
      <c r="J27" s="267">
        <v>0</v>
      </c>
      <c r="K27" s="267">
        <v>1</v>
      </c>
      <c r="L27" s="267">
        <v>1</v>
      </c>
      <c r="M27" s="267">
        <v>8</v>
      </c>
      <c r="N27" s="267">
        <v>10</v>
      </c>
      <c r="O27" s="267">
        <v>8</v>
      </c>
      <c r="P27" s="267">
        <v>1</v>
      </c>
      <c r="Q27" s="267">
        <v>0</v>
      </c>
      <c r="R27" s="267">
        <v>0</v>
      </c>
      <c r="S27" s="267">
        <v>0</v>
      </c>
      <c r="T27" s="267">
        <v>0</v>
      </c>
      <c r="U27" s="267">
        <v>0</v>
      </c>
      <c r="V27" s="267">
        <v>0</v>
      </c>
      <c r="W27" s="267">
        <v>0</v>
      </c>
      <c r="X27" s="267">
        <v>0</v>
      </c>
    </row>
    <row r="28" spans="1:24" ht="16.5" customHeight="1">
      <c r="A28" s="270" t="s">
        <v>592</v>
      </c>
      <c r="B28" s="266">
        <f t="shared" si="1"/>
        <v>28</v>
      </c>
      <c r="C28" s="267">
        <v>0</v>
      </c>
      <c r="D28" s="267">
        <v>0</v>
      </c>
      <c r="E28" s="267">
        <v>0</v>
      </c>
      <c r="F28" s="257">
        <f t="shared" si="2"/>
        <v>28</v>
      </c>
      <c r="G28" s="267">
        <v>0</v>
      </c>
      <c r="H28" s="267">
        <v>0</v>
      </c>
      <c r="I28" s="267">
        <v>0</v>
      </c>
      <c r="J28" s="267">
        <v>0</v>
      </c>
      <c r="K28" s="267">
        <v>0</v>
      </c>
      <c r="L28" s="267">
        <v>1</v>
      </c>
      <c r="M28" s="267">
        <v>5</v>
      </c>
      <c r="N28" s="267">
        <v>8</v>
      </c>
      <c r="O28" s="267">
        <v>13</v>
      </c>
      <c r="P28" s="267">
        <v>1</v>
      </c>
      <c r="Q28" s="267">
        <v>0</v>
      </c>
      <c r="R28" s="267">
        <v>0</v>
      </c>
      <c r="S28" s="267">
        <v>0</v>
      </c>
      <c r="T28" s="267">
        <v>0</v>
      </c>
      <c r="U28" s="267">
        <v>0</v>
      </c>
      <c r="V28" s="267">
        <v>0</v>
      </c>
      <c r="W28" s="267">
        <v>0</v>
      </c>
      <c r="X28" s="267">
        <v>0</v>
      </c>
    </row>
    <row r="29" spans="1:24" ht="16.5" customHeight="1">
      <c r="A29" s="270" t="s">
        <v>593</v>
      </c>
      <c r="B29" s="266">
        <f t="shared" si="1"/>
        <v>22</v>
      </c>
      <c r="C29" s="267">
        <v>0</v>
      </c>
      <c r="D29" s="267">
        <v>0</v>
      </c>
      <c r="E29" s="267">
        <v>0</v>
      </c>
      <c r="F29" s="257">
        <f t="shared" si="2"/>
        <v>22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1</v>
      </c>
      <c r="M29" s="267">
        <v>5</v>
      </c>
      <c r="N29" s="267">
        <v>5</v>
      </c>
      <c r="O29" s="267">
        <v>9</v>
      </c>
      <c r="P29" s="267">
        <v>2</v>
      </c>
      <c r="Q29" s="267">
        <v>0</v>
      </c>
      <c r="R29" s="267">
        <v>0</v>
      </c>
      <c r="S29" s="267">
        <v>0</v>
      </c>
      <c r="T29" s="267">
        <v>0</v>
      </c>
      <c r="U29" s="267">
        <v>0</v>
      </c>
      <c r="V29" s="267">
        <v>0</v>
      </c>
      <c r="W29" s="267">
        <v>0</v>
      </c>
      <c r="X29" s="267">
        <v>0</v>
      </c>
    </row>
    <row r="30" spans="1:24" ht="16.5" customHeight="1">
      <c r="A30" s="255" t="s">
        <v>594</v>
      </c>
      <c r="B30" s="266">
        <f t="shared" si="1"/>
        <v>20</v>
      </c>
      <c r="C30" s="267">
        <v>0</v>
      </c>
      <c r="D30" s="267">
        <v>0</v>
      </c>
      <c r="E30" s="267">
        <v>0</v>
      </c>
      <c r="F30" s="257">
        <f t="shared" si="2"/>
        <v>20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  <c r="L30" s="267">
        <v>1</v>
      </c>
      <c r="M30" s="267">
        <v>2</v>
      </c>
      <c r="N30" s="267">
        <v>8</v>
      </c>
      <c r="O30" s="267">
        <v>7</v>
      </c>
      <c r="P30" s="267">
        <v>2</v>
      </c>
      <c r="Q30" s="267">
        <v>0</v>
      </c>
      <c r="R30" s="267">
        <v>0</v>
      </c>
      <c r="S30" s="267">
        <v>0</v>
      </c>
      <c r="T30" s="267">
        <v>0</v>
      </c>
      <c r="U30" s="267">
        <v>0</v>
      </c>
      <c r="V30" s="267">
        <v>0</v>
      </c>
      <c r="W30" s="267">
        <v>0</v>
      </c>
      <c r="X30" s="267">
        <v>0</v>
      </c>
    </row>
    <row r="31" spans="1:24" ht="16.5" customHeight="1">
      <c r="A31" s="271" t="s">
        <v>595</v>
      </c>
      <c r="B31" s="266">
        <f t="shared" si="1"/>
        <v>25</v>
      </c>
      <c r="C31" s="267">
        <v>0</v>
      </c>
      <c r="D31" s="267">
        <v>0</v>
      </c>
      <c r="E31" s="267">
        <v>0</v>
      </c>
      <c r="F31" s="257">
        <f t="shared" si="2"/>
        <v>21</v>
      </c>
      <c r="G31" s="267">
        <v>0</v>
      </c>
      <c r="H31" s="267">
        <v>0</v>
      </c>
      <c r="I31" s="267">
        <v>0</v>
      </c>
      <c r="J31" s="267">
        <v>0</v>
      </c>
      <c r="K31" s="267">
        <v>1</v>
      </c>
      <c r="L31" s="267">
        <v>0</v>
      </c>
      <c r="M31" s="267">
        <v>5</v>
      </c>
      <c r="N31" s="267">
        <v>9</v>
      </c>
      <c r="O31" s="267">
        <v>5</v>
      </c>
      <c r="P31" s="267">
        <v>0</v>
      </c>
      <c r="Q31" s="267">
        <v>0</v>
      </c>
      <c r="R31" s="267">
        <v>1</v>
      </c>
      <c r="S31" s="267">
        <v>0</v>
      </c>
      <c r="T31" s="267">
        <v>0</v>
      </c>
      <c r="U31" s="267">
        <v>4</v>
      </c>
      <c r="V31" s="267">
        <v>0</v>
      </c>
      <c r="W31" s="267">
        <v>0</v>
      </c>
      <c r="X31" s="267">
        <v>0</v>
      </c>
    </row>
    <row r="32" spans="1:24" ht="16.5" customHeight="1">
      <c r="A32" s="255" t="s">
        <v>596</v>
      </c>
      <c r="B32" s="266">
        <f t="shared" si="1"/>
        <v>116</v>
      </c>
      <c r="C32" s="267">
        <v>0</v>
      </c>
      <c r="D32" s="267">
        <v>0</v>
      </c>
      <c r="E32" s="267">
        <v>0</v>
      </c>
      <c r="F32" s="257">
        <f t="shared" si="2"/>
        <v>116</v>
      </c>
      <c r="G32" s="267">
        <v>0</v>
      </c>
      <c r="H32" s="267">
        <v>0</v>
      </c>
      <c r="I32" s="267">
        <v>0</v>
      </c>
      <c r="J32" s="267">
        <v>1</v>
      </c>
      <c r="K32" s="267">
        <v>3</v>
      </c>
      <c r="L32" s="267">
        <v>10</v>
      </c>
      <c r="M32" s="267">
        <v>34</v>
      </c>
      <c r="N32" s="267">
        <v>62</v>
      </c>
      <c r="O32" s="267">
        <v>6</v>
      </c>
      <c r="P32" s="267">
        <v>0</v>
      </c>
      <c r="Q32" s="267">
        <v>0</v>
      </c>
      <c r="R32" s="267">
        <v>0</v>
      </c>
      <c r="S32" s="267">
        <v>0</v>
      </c>
      <c r="T32" s="267">
        <v>0</v>
      </c>
      <c r="U32" s="267">
        <v>0</v>
      </c>
      <c r="V32" s="267">
        <v>0</v>
      </c>
      <c r="W32" s="267">
        <v>0</v>
      </c>
      <c r="X32" s="267">
        <v>0</v>
      </c>
    </row>
    <row r="33" spans="1:24" ht="16.5" customHeight="1">
      <c r="A33" s="255" t="s">
        <v>597</v>
      </c>
      <c r="B33" s="266">
        <f t="shared" si="1"/>
        <v>121</v>
      </c>
      <c r="C33" s="267">
        <v>0</v>
      </c>
      <c r="D33" s="267">
        <v>0</v>
      </c>
      <c r="E33" s="267">
        <v>0</v>
      </c>
      <c r="F33" s="257">
        <f t="shared" si="2"/>
        <v>120</v>
      </c>
      <c r="G33" s="267">
        <v>0</v>
      </c>
      <c r="H33" s="267">
        <v>0</v>
      </c>
      <c r="I33" s="267">
        <v>0</v>
      </c>
      <c r="J33" s="267">
        <v>1</v>
      </c>
      <c r="K33" s="267">
        <v>3</v>
      </c>
      <c r="L33" s="267">
        <v>14</v>
      </c>
      <c r="M33" s="267">
        <v>41</v>
      </c>
      <c r="N33" s="267">
        <v>58</v>
      </c>
      <c r="O33" s="267">
        <v>2</v>
      </c>
      <c r="P33" s="267">
        <v>0</v>
      </c>
      <c r="Q33" s="267">
        <v>0</v>
      </c>
      <c r="R33" s="267">
        <v>1</v>
      </c>
      <c r="S33" s="267">
        <v>0</v>
      </c>
      <c r="T33" s="267">
        <v>0</v>
      </c>
      <c r="U33" s="267">
        <v>1</v>
      </c>
      <c r="V33" s="267">
        <v>0</v>
      </c>
      <c r="W33" s="267">
        <v>0</v>
      </c>
      <c r="X33" s="267">
        <v>0</v>
      </c>
    </row>
    <row r="34" spans="1:24" ht="16.5" customHeight="1">
      <c r="A34" s="255" t="s">
        <v>598</v>
      </c>
      <c r="B34" s="266">
        <f t="shared" si="1"/>
        <v>68</v>
      </c>
      <c r="C34" s="267">
        <v>0</v>
      </c>
      <c r="D34" s="267">
        <v>0</v>
      </c>
      <c r="E34" s="267">
        <v>0</v>
      </c>
      <c r="F34" s="257">
        <f t="shared" si="2"/>
        <v>68</v>
      </c>
      <c r="G34" s="267">
        <v>0</v>
      </c>
      <c r="H34" s="267">
        <v>0</v>
      </c>
      <c r="I34" s="267">
        <v>0</v>
      </c>
      <c r="J34" s="267">
        <v>0</v>
      </c>
      <c r="K34" s="267">
        <v>1</v>
      </c>
      <c r="L34" s="267">
        <v>1</v>
      </c>
      <c r="M34" s="267">
        <v>10</v>
      </c>
      <c r="N34" s="267">
        <v>30</v>
      </c>
      <c r="O34" s="267">
        <v>26</v>
      </c>
      <c r="P34" s="267">
        <v>0</v>
      </c>
      <c r="Q34" s="267">
        <v>0</v>
      </c>
      <c r="R34" s="267">
        <v>0</v>
      </c>
      <c r="S34" s="267">
        <v>0</v>
      </c>
      <c r="T34" s="267">
        <v>0</v>
      </c>
      <c r="U34" s="267">
        <v>0</v>
      </c>
      <c r="V34" s="267">
        <v>0</v>
      </c>
      <c r="W34" s="267">
        <v>0</v>
      </c>
      <c r="X34" s="267">
        <v>0</v>
      </c>
    </row>
    <row r="35" spans="1:24" ht="16.5" customHeight="1">
      <c r="A35" s="255" t="s">
        <v>599</v>
      </c>
      <c r="B35" s="266">
        <f t="shared" si="1"/>
        <v>8</v>
      </c>
      <c r="C35" s="267">
        <v>0</v>
      </c>
      <c r="D35" s="267">
        <v>0</v>
      </c>
      <c r="E35" s="267">
        <v>0</v>
      </c>
      <c r="F35" s="257">
        <f t="shared" si="2"/>
        <v>8</v>
      </c>
      <c r="G35" s="267">
        <v>0</v>
      </c>
      <c r="H35" s="267">
        <v>0</v>
      </c>
      <c r="I35" s="267">
        <v>0</v>
      </c>
      <c r="J35" s="267">
        <v>0</v>
      </c>
      <c r="K35" s="267">
        <v>1</v>
      </c>
      <c r="L35" s="267">
        <v>2</v>
      </c>
      <c r="M35" s="267">
        <v>3</v>
      </c>
      <c r="N35" s="267">
        <v>1</v>
      </c>
      <c r="O35" s="267">
        <v>1</v>
      </c>
      <c r="P35" s="267">
        <v>0</v>
      </c>
      <c r="Q35" s="267">
        <v>0</v>
      </c>
      <c r="R35" s="267">
        <v>0</v>
      </c>
      <c r="S35" s="267">
        <v>0</v>
      </c>
      <c r="T35" s="267">
        <v>0</v>
      </c>
      <c r="U35" s="267">
        <v>0</v>
      </c>
      <c r="V35" s="267">
        <v>0</v>
      </c>
      <c r="W35" s="267">
        <v>0</v>
      </c>
      <c r="X35" s="267">
        <v>0</v>
      </c>
    </row>
    <row r="36" spans="1:24" ht="16.5" customHeight="1">
      <c r="A36" s="255" t="s">
        <v>600</v>
      </c>
      <c r="B36" s="266">
        <f t="shared" si="1"/>
        <v>24</v>
      </c>
      <c r="C36" s="267">
        <v>0</v>
      </c>
      <c r="D36" s="267">
        <v>0</v>
      </c>
      <c r="E36" s="267">
        <v>0</v>
      </c>
      <c r="F36" s="257">
        <f t="shared" si="2"/>
        <v>19</v>
      </c>
      <c r="G36" s="267">
        <v>0</v>
      </c>
      <c r="H36" s="267">
        <v>0</v>
      </c>
      <c r="I36" s="267">
        <v>0</v>
      </c>
      <c r="J36" s="267">
        <v>0</v>
      </c>
      <c r="K36" s="267">
        <v>1</v>
      </c>
      <c r="L36" s="267">
        <v>2</v>
      </c>
      <c r="M36" s="267">
        <v>5</v>
      </c>
      <c r="N36" s="267">
        <v>6</v>
      </c>
      <c r="O36" s="267">
        <v>5</v>
      </c>
      <c r="P36" s="267">
        <v>0</v>
      </c>
      <c r="Q36" s="267">
        <v>0</v>
      </c>
      <c r="R36" s="267">
        <v>0</v>
      </c>
      <c r="S36" s="267">
        <v>0</v>
      </c>
      <c r="T36" s="267">
        <v>0</v>
      </c>
      <c r="U36" s="267">
        <v>5</v>
      </c>
      <c r="V36" s="267">
        <v>0</v>
      </c>
      <c r="W36" s="267">
        <v>0</v>
      </c>
      <c r="X36" s="267">
        <v>0</v>
      </c>
    </row>
    <row r="37" spans="1:24" ht="16.5" customHeight="1">
      <c r="A37" s="255" t="s">
        <v>355</v>
      </c>
      <c r="B37" s="266">
        <f t="shared" si="1"/>
        <v>100</v>
      </c>
      <c r="C37" s="267">
        <v>0</v>
      </c>
      <c r="D37" s="267">
        <v>0</v>
      </c>
      <c r="E37" s="267">
        <v>0</v>
      </c>
      <c r="F37" s="257">
        <f t="shared" si="2"/>
        <v>100</v>
      </c>
      <c r="G37" s="267">
        <v>0</v>
      </c>
      <c r="H37" s="267">
        <v>0</v>
      </c>
      <c r="I37" s="267">
        <v>0</v>
      </c>
      <c r="J37" s="267">
        <v>0</v>
      </c>
      <c r="K37" s="267">
        <v>1</v>
      </c>
      <c r="L37" s="267">
        <v>4</v>
      </c>
      <c r="M37" s="267">
        <v>21</v>
      </c>
      <c r="N37" s="267">
        <v>54</v>
      </c>
      <c r="O37" s="267">
        <v>19</v>
      </c>
      <c r="P37" s="267">
        <v>1</v>
      </c>
      <c r="Q37" s="267">
        <v>0</v>
      </c>
      <c r="R37" s="267">
        <v>0</v>
      </c>
      <c r="S37" s="267">
        <v>0</v>
      </c>
      <c r="T37" s="267">
        <v>0</v>
      </c>
      <c r="U37" s="267">
        <v>0</v>
      </c>
      <c r="V37" s="267">
        <v>0</v>
      </c>
      <c r="W37" s="267">
        <v>0</v>
      </c>
      <c r="X37" s="267">
        <v>0</v>
      </c>
    </row>
    <row r="38" spans="1:24" ht="16.5" customHeight="1">
      <c r="A38" s="272" t="s">
        <v>601</v>
      </c>
      <c r="B38" s="266">
        <f t="shared" si="1"/>
        <v>15</v>
      </c>
      <c r="C38" s="267">
        <v>0</v>
      </c>
      <c r="D38" s="267">
        <v>0</v>
      </c>
      <c r="E38" s="267">
        <v>0</v>
      </c>
      <c r="F38" s="257">
        <f>SUM(G38:R38)</f>
        <v>15</v>
      </c>
      <c r="G38" s="267">
        <v>0</v>
      </c>
      <c r="H38" s="267">
        <v>0</v>
      </c>
      <c r="I38" s="267">
        <v>0</v>
      </c>
      <c r="J38" s="267">
        <v>0</v>
      </c>
      <c r="K38" s="267">
        <v>1</v>
      </c>
      <c r="L38" s="267">
        <v>0</v>
      </c>
      <c r="M38" s="267">
        <v>3</v>
      </c>
      <c r="N38" s="267">
        <v>7</v>
      </c>
      <c r="O38" s="267">
        <v>4</v>
      </c>
      <c r="P38" s="267">
        <v>0</v>
      </c>
      <c r="Q38" s="267">
        <v>0</v>
      </c>
      <c r="R38" s="267">
        <v>0</v>
      </c>
      <c r="S38" s="267">
        <v>0</v>
      </c>
      <c r="T38" s="267">
        <v>0</v>
      </c>
      <c r="U38" s="267">
        <v>0</v>
      </c>
      <c r="V38" s="267">
        <v>0</v>
      </c>
      <c r="W38" s="267">
        <v>0</v>
      </c>
      <c r="X38" s="267">
        <v>0</v>
      </c>
    </row>
    <row r="39" spans="1:24" ht="16.5" customHeight="1">
      <c r="A39" s="273" t="s">
        <v>602</v>
      </c>
      <c r="B39" s="274">
        <f t="shared" si="1"/>
        <v>8</v>
      </c>
      <c r="C39" s="275">
        <v>0</v>
      </c>
      <c r="D39" s="275">
        <v>0</v>
      </c>
      <c r="E39" s="275">
        <v>0</v>
      </c>
      <c r="F39" s="276">
        <f t="shared" si="2"/>
        <v>8</v>
      </c>
      <c r="G39" s="275">
        <v>1</v>
      </c>
      <c r="H39" s="275">
        <v>0</v>
      </c>
      <c r="I39" s="275">
        <v>0</v>
      </c>
      <c r="J39" s="275">
        <v>1</v>
      </c>
      <c r="K39" s="275">
        <v>0</v>
      </c>
      <c r="L39" s="275">
        <v>1</v>
      </c>
      <c r="M39" s="275">
        <v>1</v>
      </c>
      <c r="N39" s="275">
        <v>2</v>
      </c>
      <c r="O39" s="275">
        <v>2</v>
      </c>
      <c r="P39" s="275">
        <v>0</v>
      </c>
      <c r="Q39" s="275">
        <v>0</v>
      </c>
      <c r="R39" s="275">
        <v>0</v>
      </c>
      <c r="S39" s="275">
        <v>0</v>
      </c>
      <c r="T39" s="275">
        <v>0</v>
      </c>
      <c r="U39" s="275">
        <v>0</v>
      </c>
      <c r="V39" s="275">
        <v>0</v>
      </c>
      <c r="W39" s="275">
        <v>0</v>
      </c>
      <c r="X39" s="275">
        <v>0</v>
      </c>
    </row>
    <row r="40" spans="1:24" ht="16.5" customHeight="1">
      <c r="A40" s="246" t="s">
        <v>574</v>
      </c>
      <c r="B40" s="246"/>
      <c r="C40" s="246"/>
      <c r="D40" s="246"/>
      <c r="E40" s="246"/>
      <c r="F40" s="246"/>
      <c r="G40" s="246"/>
      <c r="H40" s="246"/>
      <c r="I40" s="259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</row>
    <row r="41" spans="1:24" ht="16.5" customHeight="1">
      <c r="A41" s="246" t="s">
        <v>603</v>
      </c>
      <c r="B41" s="277"/>
      <c r="C41" s="277"/>
      <c r="D41" s="277"/>
      <c r="E41" s="277"/>
      <c r="F41" s="277"/>
      <c r="G41" s="277"/>
      <c r="H41" s="277"/>
      <c r="I41" s="278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</row>
  </sheetData>
  <sheetProtection/>
  <mergeCells count="11">
    <mergeCell ref="S4:S5"/>
    <mergeCell ref="A4:A5"/>
    <mergeCell ref="B4:B5"/>
    <mergeCell ref="C4:C5"/>
    <mergeCell ref="D4:D5"/>
    <mergeCell ref="E4:E5"/>
    <mergeCell ref="T4:T5"/>
    <mergeCell ref="U4:U5"/>
    <mergeCell ref="V4:V5"/>
    <mergeCell ref="W4:W5"/>
    <mergeCell ref="X4:X5"/>
  </mergeCells>
  <printOptions/>
  <pageMargins left="0.1968503937007874" right="0.15748031496062992" top="0.4330708661417323" bottom="0.15748031496062992" header="0.4724409448818898" footer="0.1968503937007874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showZeros="0" zoomScalePageLayoutView="0" workbookViewId="0" topLeftCell="A1">
      <pane xSplit="1" topLeftCell="B1" activePane="topRight" state="frozen"/>
      <selection pane="topLeft" activeCell="A1" sqref="A1"/>
      <selection pane="topRight" activeCell="D1" sqref="D1"/>
    </sheetView>
  </sheetViews>
  <sheetFormatPr defaultColWidth="8.88671875" defaultRowHeight="13.5"/>
  <cols>
    <col min="1" max="1" width="8.3359375" style="18" customWidth="1"/>
    <col min="2" max="2" width="7.6640625" style="18" bestFit="1" customWidth="1"/>
    <col min="3" max="3" width="6.77734375" style="18" bestFit="1" customWidth="1"/>
    <col min="4" max="4" width="7.88671875" style="18" customWidth="1"/>
    <col min="5" max="5" width="7.6640625" style="18" customWidth="1"/>
    <col min="6" max="9" width="4.99609375" style="18" bestFit="1" customWidth="1"/>
    <col min="10" max="10" width="5.88671875" style="18" bestFit="1" customWidth="1"/>
    <col min="11" max="13" width="7.6640625" style="18" bestFit="1" customWidth="1"/>
    <col min="14" max="14" width="5.88671875" style="18" bestFit="1" customWidth="1"/>
    <col min="15" max="20" width="6.77734375" style="18" bestFit="1" customWidth="1"/>
    <col min="21" max="21" width="8.99609375" style="18" customWidth="1"/>
    <col min="22" max="16384" width="8.88671875" style="18" customWidth="1"/>
  </cols>
  <sheetData>
    <row r="1" s="12" customFormat="1" ht="17.25" customHeight="1">
      <c r="D1" s="34" t="s">
        <v>551</v>
      </c>
    </row>
    <row r="2" s="12" customFormat="1" ht="17.25" customHeight="1">
      <c r="D2" s="124"/>
    </row>
    <row r="3" spans="1:20" s="12" customFormat="1" ht="16.5" customHeight="1">
      <c r="A3" s="223" t="s">
        <v>205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6.5" customHeight="1">
      <c r="A4" s="624" t="s">
        <v>487</v>
      </c>
      <c r="B4" s="614" t="s">
        <v>468</v>
      </c>
      <c r="C4" s="614" t="s">
        <v>57</v>
      </c>
      <c r="D4" s="614" t="s">
        <v>58</v>
      </c>
      <c r="E4" s="625" t="s">
        <v>486</v>
      </c>
      <c r="F4" s="635"/>
      <c r="G4" s="635"/>
      <c r="H4" s="635"/>
      <c r="I4" s="635"/>
      <c r="J4" s="635"/>
      <c r="K4" s="635"/>
      <c r="L4" s="635"/>
      <c r="M4" s="635"/>
      <c r="N4" s="621"/>
      <c r="O4" s="669" t="s">
        <v>485</v>
      </c>
      <c r="P4" s="629" t="s">
        <v>59</v>
      </c>
      <c r="Q4" s="629" t="s">
        <v>60</v>
      </c>
      <c r="R4" s="629" t="s">
        <v>61</v>
      </c>
      <c r="S4" s="629" t="s">
        <v>62</v>
      </c>
      <c r="T4" s="613" t="s">
        <v>242</v>
      </c>
    </row>
    <row r="5" spans="1:20" ht="16.5" customHeight="1">
      <c r="A5" s="624"/>
      <c r="B5" s="614"/>
      <c r="C5" s="614"/>
      <c r="D5" s="614" t="s">
        <v>9</v>
      </c>
      <c r="E5" s="227"/>
      <c r="F5" s="92" t="s">
        <v>63</v>
      </c>
      <c r="G5" s="92" t="s">
        <v>64</v>
      </c>
      <c r="H5" s="92" t="s">
        <v>65</v>
      </c>
      <c r="I5" s="92" t="s">
        <v>66</v>
      </c>
      <c r="J5" s="92" t="s">
        <v>39</v>
      </c>
      <c r="K5" s="92" t="s">
        <v>40</v>
      </c>
      <c r="L5" s="92" t="s">
        <v>41</v>
      </c>
      <c r="M5" s="92" t="s">
        <v>42</v>
      </c>
      <c r="N5" s="92" t="s">
        <v>43</v>
      </c>
      <c r="O5" s="670"/>
      <c r="P5" s="668"/>
      <c r="Q5" s="668"/>
      <c r="R5" s="668"/>
      <c r="S5" s="668"/>
      <c r="T5" s="613" t="s">
        <v>9</v>
      </c>
    </row>
    <row r="6" spans="1:20" ht="16.5" customHeight="1">
      <c r="A6" s="93" t="s">
        <v>319</v>
      </c>
      <c r="B6" s="479">
        <v>5950</v>
      </c>
      <c r="C6" s="479">
        <v>8</v>
      </c>
      <c r="D6" s="479">
        <v>54</v>
      </c>
      <c r="E6" s="479">
        <v>5029</v>
      </c>
      <c r="F6" s="479">
        <v>0</v>
      </c>
      <c r="G6" s="479">
        <v>1</v>
      </c>
      <c r="H6" s="479">
        <v>6</v>
      </c>
      <c r="I6" s="479">
        <v>40</v>
      </c>
      <c r="J6" s="479">
        <v>329</v>
      </c>
      <c r="K6" s="479">
        <v>1082</v>
      </c>
      <c r="L6" s="479">
        <v>1539</v>
      </c>
      <c r="M6" s="479">
        <v>1460</v>
      </c>
      <c r="N6" s="479">
        <v>572</v>
      </c>
      <c r="O6" s="480" t="s">
        <v>24</v>
      </c>
      <c r="P6" s="479">
        <v>0</v>
      </c>
      <c r="Q6" s="479">
        <v>2</v>
      </c>
      <c r="R6" s="479">
        <v>2</v>
      </c>
      <c r="S6" s="479">
        <v>21</v>
      </c>
      <c r="T6" s="479">
        <v>834</v>
      </c>
    </row>
    <row r="7" spans="1:20" ht="16.5" customHeight="1">
      <c r="A7" s="93" t="s">
        <v>325</v>
      </c>
      <c r="B7" s="479">
        <v>5957</v>
      </c>
      <c r="C7" s="479">
        <v>8</v>
      </c>
      <c r="D7" s="479">
        <v>53</v>
      </c>
      <c r="E7" s="479">
        <v>5042</v>
      </c>
      <c r="F7" s="479">
        <v>0</v>
      </c>
      <c r="G7" s="479">
        <v>1</v>
      </c>
      <c r="H7" s="479">
        <v>6</v>
      </c>
      <c r="I7" s="479">
        <v>39</v>
      </c>
      <c r="J7" s="479">
        <v>334</v>
      </c>
      <c r="K7" s="479">
        <v>1110</v>
      </c>
      <c r="L7" s="479">
        <v>1559</v>
      </c>
      <c r="M7" s="479">
        <v>1459</v>
      </c>
      <c r="N7" s="479">
        <v>534</v>
      </c>
      <c r="O7" s="480" t="s">
        <v>24</v>
      </c>
      <c r="P7" s="479">
        <v>0</v>
      </c>
      <c r="Q7" s="479">
        <v>3</v>
      </c>
      <c r="R7" s="479">
        <v>2</v>
      </c>
      <c r="S7" s="479">
        <v>21</v>
      </c>
      <c r="T7" s="479">
        <v>828</v>
      </c>
    </row>
    <row r="8" spans="1:20" ht="16.5" customHeight="1">
      <c r="A8" s="93" t="s">
        <v>329</v>
      </c>
      <c r="B8" s="479">
        <v>6011</v>
      </c>
      <c r="C8" s="479">
        <v>8</v>
      </c>
      <c r="D8" s="479">
        <v>52</v>
      </c>
      <c r="E8" s="479">
        <v>5146</v>
      </c>
      <c r="F8" s="479">
        <v>0</v>
      </c>
      <c r="G8" s="479">
        <v>1</v>
      </c>
      <c r="H8" s="479">
        <v>6</v>
      </c>
      <c r="I8" s="479">
        <v>39</v>
      </c>
      <c r="J8" s="479">
        <v>338</v>
      </c>
      <c r="K8" s="479">
        <v>1158</v>
      </c>
      <c r="L8" s="479">
        <v>1594</v>
      </c>
      <c r="M8" s="479">
        <v>1494</v>
      </c>
      <c r="N8" s="479">
        <v>516</v>
      </c>
      <c r="O8" s="480" t="s">
        <v>24</v>
      </c>
      <c r="P8" s="479">
        <v>0</v>
      </c>
      <c r="Q8" s="479">
        <v>3</v>
      </c>
      <c r="R8" s="479">
        <v>1</v>
      </c>
      <c r="S8" s="479">
        <v>21</v>
      </c>
      <c r="T8" s="479">
        <v>780</v>
      </c>
    </row>
    <row r="9" spans="1:20" ht="16.5" customHeight="1">
      <c r="A9" s="93" t="s">
        <v>346</v>
      </c>
      <c r="B9" s="479">
        <v>6197</v>
      </c>
      <c r="C9" s="479">
        <v>8</v>
      </c>
      <c r="D9" s="479">
        <v>43</v>
      </c>
      <c r="E9" s="479">
        <v>5445</v>
      </c>
      <c r="F9" s="479">
        <v>0</v>
      </c>
      <c r="G9" s="479">
        <v>1</v>
      </c>
      <c r="H9" s="479">
        <v>6</v>
      </c>
      <c r="I9" s="479">
        <v>39</v>
      </c>
      <c r="J9" s="479">
        <v>342</v>
      </c>
      <c r="K9" s="479">
        <v>1228</v>
      </c>
      <c r="L9" s="479">
        <v>1654</v>
      </c>
      <c r="M9" s="479">
        <v>1551</v>
      </c>
      <c r="N9" s="479">
        <v>624</v>
      </c>
      <c r="O9" s="480" t="s">
        <v>24</v>
      </c>
      <c r="P9" s="479">
        <v>0</v>
      </c>
      <c r="Q9" s="479">
        <v>3</v>
      </c>
      <c r="R9" s="479">
        <v>1</v>
      </c>
      <c r="S9" s="479">
        <v>21</v>
      </c>
      <c r="T9" s="479">
        <v>676</v>
      </c>
    </row>
    <row r="10" spans="1:20" ht="16.5" customHeight="1">
      <c r="A10" s="93" t="s">
        <v>558</v>
      </c>
      <c r="B10" s="479">
        <v>6313</v>
      </c>
      <c r="C10" s="479">
        <v>8</v>
      </c>
      <c r="D10" s="479">
        <v>16</v>
      </c>
      <c r="E10" s="479">
        <v>6259</v>
      </c>
      <c r="F10" s="479">
        <v>0</v>
      </c>
      <c r="G10" s="479">
        <v>1</v>
      </c>
      <c r="H10" s="479">
        <v>6</v>
      </c>
      <c r="I10" s="479">
        <v>40</v>
      </c>
      <c r="J10" s="479">
        <v>351</v>
      </c>
      <c r="K10" s="479">
        <v>1323</v>
      </c>
      <c r="L10" s="479">
        <v>1931</v>
      </c>
      <c r="M10" s="479">
        <v>1763</v>
      </c>
      <c r="N10" s="479">
        <v>844</v>
      </c>
      <c r="O10" s="480">
        <v>3</v>
      </c>
      <c r="P10" s="479">
        <v>0</v>
      </c>
      <c r="Q10" s="479">
        <v>3</v>
      </c>
      <c r="R10" s="479">
        <v>2</v>
      </c>
      <c r="S10" s="479">
        <v>22</v>
      </c>
      <c r="T10" s="479">
        <v>0</v>
      </c>
    </row>
    <row r="11" spans="1:20" ht="16.5" customHeight="1">
      <c r="A11" s="190" t="s">
        <v>557</v>
      </c>
      <c r="B11" s="479">
        <v>6443</v>
      </c>
      <c r="C11" s="479">
        <v>8</v>
      </c>
      <c r="D11" s="479">
        <v>16</v>
      </c>
      <c r="E11" s="479">
        <v>6390</v>
      </c>
      <c r="F11" s="479">
        <v>0</v>
      </c>
      <c r="G11" s="479">
        <v>1</v>
      </c>
      <c r="H11" s="479">
        <v>6</v>
      </c>
      <c r="I11" s="479">
        <v>40</v>
      </c>
      <c r="J11" s="479">
        <v>353</v>
      </c>
      <c r="K11" s="479">
        <v>1374</v>
      </c>
      <c r="L11" s="479">
        <v>1951</v>
      </c>
      <c r="M11" s="479">
        <v>1761</v>
      </c>
      <c r="N11" s="479">
        <v>904</v>
      </c>
      <c r="O11" s="479">
        <v>2</v>
      </c>
      <c r="P11" s="479">
        <v>0</v>
      </c>
      <c r="Q11" s="479">
        <v>3</v>
      </c>
      <c r="R11" s="479">
        <v>2</v>
      </c>
      <c r="S11" s="479">
        <v>22</v>
      </c>
      <c r="T11" s="479">
        <v>0</v>
      </c>
    </row>
    <row r="12" spans="1:20" ht="16.5" customHeight="1">
      <c r="A12" s="280" t="s">
        <v>9</v>
      </c>
      <c r="B12" s="479"/>
      <c r="C12" s="479"/>
      <c r="D12" s="479"/>
      <c r="E12" s="479"/>
      <c r="F12" s="481" t="s">
        <v>9</v>
      </c>
      <c r="G12" s="481"/>
      <c r="H12" s="481" t="s">
        <v>9</v>
      </c>
      <c r="I12" s="479"/>
      <c r="J12" s="479"/>
      <c r="K12" s="479"/>
      <c r="L12" s="479"/>
      <c r="M12" s="479"/>
      <c r="N12" s="479"/>
      <c r="O12" s="479"/>
      <c r="P12" s="481" t="s">
        <v>9</v>
      </c>
      <c r="Q12" s="481" t="s">
        <v>9</v>
      </c>
      <c r="R12" s="481" t="s">
        <v>9</v>
      </c>
      <c r="S12" s="481"/>
      <c r="T12" s="479"/>
    </row>
    <row r="13" spans="1:20" ht="16.5" customHeight="1">
      <c r="A13" s="93" t="s">
        <v>67</v>
      </c>
      <c r="B13" s="482">
        <v>596</v>
      </c>
      <c r="C13" s="479">
        <v>1</v>
      </c>
      <c r="D13" s="479">
        <v>1</v>
      </c>
      <c r="E13" s="479">
        <v>594</v>
      </c>
      <c r="F13" s="479">
        <v>0</v>
      </c>
      <c r="G13" s="479">
        <v>0</v>
      </c>
      <c r="H13" s="479">
        <v>0</v>
      </c>
      <c r="I13" s="479">
        <v>5</v>
      </c>
      <c r="J13" s="479">
        <v>35</v>
      </c>
      <c r="K13" s="479">
        <v>131</v>
      </c>
      <c r="L13" s="479">
        <v>174</v>
      </c>
      <c r="M13" s="479">
        <v>158</v>
      </c>
      <c r="N13" s="479">
        <v>91</v>
      </c>
      <c r="O13" s="479">
        <v>0</v>
      </c>
      <c r="P13" s="479">
        <v>0</v>
      </c>
      <c r="Q13" s="479">
        <v>0</v>
      </c>
      <c r="R13" s="479">
        <v>0</v>
      </c>
      <c r="S13" s="479">
        <v>0</v>
      </c>
      <c r="T13" s="479">
        <v>0</v>
      </c>
    </row>
    <row r="14" spans="1:20" ht="16.5" customHeight="1">
      <c r="A14" s="93" t="s">
        <v>46</v>
      </c>
      <c r="B14" s="482">
        <v>863</v>
      </c>
      <c r="C14" s="479">
        <v>1</v>
      </c>
      <c r="D14" s="479">
        <v>6</v>
      </c>
      <c r="E14" s="479">
        <v>855</v>
      </c>
      <c r="F14" s="479">
        <v>0</v>
      </c>
      <c r="G14" s="479">
        <v>0</v>
      </c>
      <c r="H14" s="479">
        <v>1</v>
      </c>
      <c r="I14" s="479">
        <v>5</v>
      </c>
      <c r="J14" s="479">
        <v>44</v>
      </c>
      <c r="K14" s="479">
        <v>179</v>
      </c>
      <c r="L14" s="479">
        <v>257</v>
      </c>
      <c r="M14" s="479">
        <v>246</v>
      </c>
      <c r="N14" s="479">
        <v>123</v>
      </c>
      <c r="O14" s="479">
        <v>0</v>
      </c>
      <c r="P14" s="479">
        <v>0</v>
      </c>
      <c r="Q14" s="479">
        <v>1</v>
      </c>
      <c r="R14" s="479">
        <v>0</v>
      </c>
      <c r="S14" s="479">
        <v>0</v>
      </c>
      <c r="T14" s="479">
        <v>0</v>
      </c>
    </row>
    <row r="15" spans="1:20" ht="16.5" customHeight="1">
      <c r="A15" s="93" t="s">
        <v>48</v>
      </c>
      <c r="B15" s="482">
        <v>690</v>
      </c>
      <c r="C15" s="479">
        <v>1</v>
      </c>
      <c r="D15" s="479">
        <v>1</v>
      </c>
      <c r="E15" s="479">
        <v>688</v>
      </c>
      <c r="F15" s="479">
        <v>0</v>
      </c>
      <c r="G15" s="479">
        <v>0</v>
      </c>
      <c r="H15" s="479">
        <v>1</v>
      </c>
      <c r="I15" s="479">
        <v>5</v>
      </c>
      <c r="J15" s="479">
        <v>38</v>
      </c>
      <c r="K15" s="479">
        <v>146</v>
      </c>
      <c r="L15" s="479">
        <v>212</v>
      </c>
      <c r="M15" s="479">
        <v>205</v>
      </c>
      <c r="N15" s="479">
        <v>81</v>
      </c>
      <c r="O15" s="479">
        <v>0</v>
      </c>
      <c r="P15" s="479">
        <v>0</v>
      </c>
      <c r="Q15" s="479">
        <v>0</v>
      </c>
      <c r="R15" s="479">
        <v>0</v>
      </c>
      <c r="S15" s="479">
        <v>0</v>
      </c>
      <c r="T15" s="479">
        <v>0</v>
      </c>
    </row>
    <row r="16" spans="1:20" ht="16.5" customHeight="1">
      <c r="A16" s="93" t="s">
        <v>50</v>
      </c>
      <c r="B16" s="482">
        <v>601</v>
      </c>
      <c r="C16" s="479">
        <v>1</v>
      </c>
      <c r="D16" s="479">
        <v>1</v>
      </c>
      <c r="E16" s="479">
        <v>599</v>
      </c>
      <c r="F16" s="479">
        <v>0</v>
      </c>
      <c r="G16" s="479">
        <v>0</v>
      </c>
      <c r="H16" s="479">
        <v>1</v>
      </c>
      <c r="I16" s="479">
        <v>4</v>
      </c>
      <c r="J16" s="479">
        <v>36</v>
      </c>
      <c r="K16" s="479">
        <v>124</v>
      </c>
      <c r="L16" s="479">
        <v>185</v>
      </c>
      <c r="M16" s="479">
        <v>163</v>
      </c>
      <c r="N16" s="479">
        <v>86</v>
      </c>
      <c r="O16" s="479">
        <v>0</v>
      </c>
      <c r="P16" s="479">
        <v>0</v>
      </c>
      <c r="Q16" s="479">
        <v>0</v>
      </c>
      <c r="R16" s="479">
        <v>0</v>
      </c>
      <c r="S16" s="479">
        <v>0</v>
      </c>
      <c r="T16" s="479">
        <v>0</v>
      </c>
    </row>
    <row r="17" spans="1:20" ht="16.5" customHeight="1">
      <c r="A17" s="93" t="s">
        <v>52</v>
      </c>
      <c r="B17" s="482">
        <v>942</v>
      </c>
      <c r="C17" s="479">
        <v>1</v>
      </c>
      <c r="D17" s="479">
        <v>1</v>
      </c>
      <c r="E17" s="479">
        <v>940</v>
      </c>
      <c r="F17" s="479">
        <v>0</v>
      </c>
      <c r="G17" s="479">
        <v>0</v>
      </c>
      <c r="H17" s="479">
        <v>1</v>
      </c>
      <c r="I17" s="479">
        <v>5</v>
      </c>
      <c r="J17" s="479">
        <v>52</v>
      </c>
      <c r="K17" s="479">
        <v>196</v>
      </c>
      <c r="L17" s="479">
        <v>304</v>
      </c>
      <c r="M17" s="479">
        <v>254</v>
      </c>
      <c r="N17" s="479">
        <v>128</v>
      </c>
      <c r="O17" s="479">
        <v>0</v>
      </c>
      <c r="P17" s="479">
        <v>0</v>
      </c>
      <c r="Q17" s="479">
        <v>0</v>
      </c>
      <c r="R17" s="479">
        <v>0</v>
      </c>
      <c r="S17" s="479">
        <v>0</v>
      </c>
      <c r="T17" s="479">
        <v>0</v>
      </c>
    </row>
    <row r="18" spans="1:20" ht="16.5" customHeight="1">
      <c r="A18" s="93" t="s">
        <v>53</v>
      </c>
      <c r="B18" s="482">
        <v>941</v>
      </c>
      <c r="C18" s="479">
        <v>1</v>
      </c>
      <c r="D18" s="479">
        <v>2</v>
      </c>
      <c r="E18" s="479">
        <v>937</v>
      </c>
      <c r="F18" s="479">
        <v>0</v>
      </c>
      <c r="G18" s="479">
        <v>0</v>
      </c>
      <c r="H18" s="479">
        <v>1</v>
      </c>
      <c r="I18" s="479">
        <v>5</v>
      </c>
      <c r="J18" s="479">
        <v>55</v>
      </c>
      <c r="K18" s="479">
        <v>195</v>
      </c>
      <c r="L18" s="479">
        <v>293</v>
      </c>
      <c r="M18" s="479">
        <v>257</v>
      </c>
      <c r="N18" s="479">
        <v>131</v>
      </c>
      <c r="O18" s="479">
        <v>1</v>
      </c>
      <c r="P18" s="479">
        <v>0</v>
      </c>
      <c r="Q18" s="479">
        <v>0</v>
      </c>
      <c r="R18" s="479">
        <v>0</v>
      </c>
      <c r="S18" s="479">
        <v>0</v>
      </c>
      <c r="T18" s="479">
        <v>0</v>
      </c>
    </row>
    <row r="19" spans="1:20" ht="16.5" customHeight="1">
      <c r="A19" s="93" t="s">
        <v>55</v>
      </c>
      <c r="B19" s="482">
        <v>1042</v>
      </c>
      <c r="C19" s="479">
        <v>1</v>
      </c>
      <c r="D19" s="479">
        <v>3</v>
      </c>
      <c r="E19" s="479">
        <v>1037</v>
      </c>
      <c r="F19" s="479">
        <v>0</v>
      </c>
      <c r="G19" s="479">
        <v>1</v>
      </c>
      <c r="H19" s="479">
        <v>0</v>
      </c>
      <c r="I19" s="479">
        <v>6</v>
      </c>
      <c r="J19" s="479">
        <v>55</v>
      </c>
      <c r="K19" s="479">
        <v>208</v>
      </c>
      <c r="L19" s="479">
        <v>316</v>
      </c>
      <c r="M19" s="479">
        <v>285</v>
      </c>
      <c r="N19" s="479">
        <v>166</v>
      </c>
      <c r="O19" s="479">
        <v>1</v>
      </c>
      <c r="P19" s="479">
        <v>0</v>
      </c>
      <c r="Q19" s="479">
        <v>0</v>
      </c>
      <c r="R19" s="479">
        <v>0</v>
      </c>
      <c r="S19" s="479">
        <v>0</v>
      </c>
      <c r="T19" s="479">
        <v>0</v>
      </c>
    </row>
    <row r="20" spans="1:20" ht="16.5" customHeight="1">
      <c r="A20" s="98" t="s">
        <v>56</v>
      </c>
      <c r="B20" s="483">
        <v>768</v>
      </c>
      <c r="C20" s="484">
        <v>1</v>
      </c>
      <c r="D20" s="484">
        <v>1</v>
      </c>
      <c r="E20" s="484">
        <v>740</v>
      </c>
      <c r="F20" s="484">
        <v>0</v>
      </c>
      <c r="G20" s="484">
        <v>0</v>
      </c>
      <c r="H20" s="484">
        <v>1</v>
      </c>
      <c r="I20" s="484">
        <v>5</v>
      </c>
      <c r="J20" s="484">
        <v>38</v>
      </c>
      <c r="K20" s="484">
        <v>195</v>
      </c>
      <c r="L20" s="484">
        <v>210</v>
      </c>
      <c r="M20" s="484">
        <v>193</v>
      </c>
      <c r="N20" s="484">
        <v>98</v>
      </c>
      <c r="O20" s="484">
        <v>0</v>
      </c>
      <c r="P20" s="484">
        <v>0</v>
      </c>
      <c r="Q20" s="484">
        <v>2</v>
      </c>
      <c r="R20" s="484">
        <v>2</v>
      </c>
      <c r="S20" s="484">
        <v>22</v>
      </c>
      <c r="T20" s="484">
        <v>0</v>
      </c>
    </row>
    <row r="21" spans="1:20" ht="16.5" customHeight="1">
      <c r="A21" s="282" t="s">
        <v>563</v>
      </c>
      <c r="B21" s="246"/>
      <c r="C21" s="283"/>
      <c r="D21" s="283"/>
      <c r="E21" s="283">
        <f>SUM(F21:N21)</f>
        <v>0</v>
      </c>
      <c r="F21" s="284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</row>
    <row r="22" spans="1:20" ht="16.5" customHeight="1">
      <c r="A22" s="282" t="s">
        <v>484</v>
      </c>
      <c r="B22" s="285"/>
      <c r="C22" s="286"/>
      <c r="D22" s="286"/>
      <c r="E22" s="286"/>
      <c r="F22" s="282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</row>
    <row r="23" ht="16.5" customHeight="1"/>
  </sheetData>
  <sheetProtection/>
  <mergeCells count="11">
    <mergeCell ref="O4:O5"/>
    <mergeCell ref="A4:A5"/>
    <mergeCell ref="B4:B5"/>
    <mergeCell ref="C4:C5"/>
    <mergeCell ref="D4:D5"/>
    <mergeCell ref="E4:N4"/>
    <mergeCell ref="P4:P5"/>
    <mergeCell ref="Q4:Q5"/>
    <mergeCell ref="R4:R5"/>
    <mergeCell ref="S4:S5"/>
    <mergeCell ref="T4:T5"/>
  </mergeCells>
  <printOptions/>
  <pageMargins left="0.17" right="0.17" top="0.84" bottom="1" header="0.5" footer="0.5"/>
  <pageSetup horizontalDpi="300" verticalDpi="300" orientation="landscape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3" sqref="B13:J20"/>
    </sheetView>
  </sheetViews>
  <sheetFormatPr defaultColWidth="8.88671875" defaultRowHeight="13.5"/>
  <cols>
    <col min="1" max="1" width="9.4453125" style="18" customWidth="1"/>
    <col min="2" max="10" width="9.6640625" style="18" customWidth="1"/>
    <col min="11" max="11" width="32.6640625" style="18" customWidth="1"/>
    <col min="12" max="16384" width="8.88671875" style="18" customWidth="1"/>
  </cols>
  <sheetData>
    <row r="1" spans="2:7" s="12" customFormat="1" ht="19.5" customHeight="1">
      <c r="B1" s="16" t="s">
        <v>9</v>
      </c>
      <c r="C1" s="671" t="s">
        <v>359</v>
      </c>
      <c r="D1" s="671"/>
      <c r="E1" s="671"/>
      <c r="F1" s="671"/>
      <c r="G1" s="671"/>
    </row>
    <row r="2" spans="2:9" s="12" customFormat="1" ht="19.5" customHeight="1">
      <c r="B2" s="16" t="s">
        <v>9</v>
      </c>
      <c r="C2" s="16" t="s">
        <v>9</v>
      </c>
      <c r="F2" s="16" t="s">
        <v>9</v>
      </c>
      <c r="G2" s="16" t="s">
        <v>9</v>
      </c>
      <c r="H2" s="16" t="s">
        <v>9</v>
      </c>
      <c r="I2" s="16"/>
    </row>
    <row r="3" spans="1:10" s="12" customFormat="1" ht="16.5" customHeight="1">
      <c r="A3" s="99" t="s">
        <v>11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s="12" customFormat="1" ht="16.5" customHeight="1">
      <c r="A4" s="624" t="s">
        <v>339</v>
      </c>
      <c r="B4" s="614" t="s">
        <v>38</v>
      </c>
      <c r="C4" s="629" t="s">
        <v>358</v>
      </c>
      <c r="D4" s="614"/>
      <c r="E4" s="614"/>
      <c r="F4" s="614"/>
      <c r="G4" s="614"/>
      <c r="H4" s="614"/>
      <c r="I4" s="629" t="s">
        <v>357</v>
      </c>
      <c r="J4" s="613" t="s">
        <v>242</v>
      </c>
    </row>
    <row r="5" spans="1:10" s="12" customFormat="1" ht="16.5" customHeight="1">
      <c r="A5" s="624"/>
      <c r="B5" s="614"/>
      <c r="C5" s="473"/>
      <c r="D5" s="467" t="s">
        <v>39</v>
      </c>
      <c r="E5" s="467" t="s">
        <v>40</v>
      </c>
      <c r="F5" s="467" t="s">
        <v>41</v>
      </c>
      <c r="G5" s="467" t="s">
        <v>42</v>
      </c>
      <c r="H5" s="467" t="s">
        <v>43</v>
      </c>
      <c r="I5" s="668"/>
      <c r="J5" s="613"/>
    </row>
    <row r="6" spans="1:10" s="12" customFormat="1" ht="16.5" customHeight="1">
      <c r="A6" s="93" t="s">
        <v>319</v>
      </c>
      <c r="B6" s="10">
        <v>1527</v>
      </c>
      <c r="C6" s="10">
        <v>1440</v>
      </c>
      <c r="D6" s="10">
        <v>143</v>
      </c>
      <c r="E6" s="10">
        <v>257</v>
      </c>
      <c r="F6" s="10">
        <v>384</v>
      </c>
      <c r="G6" s="10">
        <v>388</v>
      </c>
      <c r="H6" s="10">
        <v>268</v>
      </c>
      <c r="I6" s="10">
        <v>0</v>
      </c>
      <c r="J6" s="10">
        <v>87</v>
      </c>
    </row>
    <row r="7" spans="1:10" s="12" customFormat="1" ht="16.5" customHeight="1">
      <c r="A7" s="93" t="s">
        <v>325</v>
      </c>
      <c r="B7" s="10">
        <v>1530</v>
      </c>
      <c r="C7" s="10">
        <v>1442</v>
      </c>
      <c r="D7" s="10">
        <v>143</v>
      </c>
      <c r="E7" s="10">
        <v>259</v>
      </c>
      <c r="F7" s="10">
        <v>393</v>
      </c>
      <c r="G7" s="10">
        <v>400</v>
      </c>
      <c r="H7" s="10">
        <v>247</v>
      </c>
      <c r="I7" s="10">
        <v>0</v>
      </c>
      <c r="J7" s="10">
        <v>88</v>
      </c>
    </row>
    <row r="8" spans="1:10" s="14" customFormat="1" ht="16.5" customHeight="1">
      <c r="A8" s="93" t="s">
        <v>329</v>
      </c>
      <c r="B8" s="10">
        <v>1491</v>
      </c>
      <c r="C8" s="10">
        <v>1406</v>
      </c>
      <c r="D8" s="10">
        <v>139</v>
      </c>
      <c r="E8" s="10">
        <v>265</v>
      </c>
      <c r="F8" s="10">
        <v>383</v>
      </c>
      <c r="G8" s="10">
        <v>400</v>
      </c>
      <c r="H8" s="10">
        <v>219</v>
      </c>
      <c r="I8" s="10">
        <v>0</v>
      </c>
      <c r="J8" s="10">
        <v>85</v>
      </c>
    </row>
    <row r="9" spans="1:10" s="14" customFormat="1" ht="16.5" customHeight="1">
      <c r="A9" s="93" t="s">
        <v>346</v>
      </c>
      <c r="B9" s="10">
        <v>1553</v>
      </c>
      <c r="C9" s="10">
        <v>1487</v>
      </c>
      <c r="D9" s="10">
        <v>139</v>
      </c>
      <c r="E9" s="10">
        <v>280</v>
      </c>
      <c r="F9" s="10">
        <v>380</v>
      </c>
      <c r="G9" s="10">
        <v>402</v>
      </c>
      <c r="H9" s="10">
        <v>286</v>
      </c>
      <c r="I9" s="10">
        <v>0</v>
      </c>
      <c r="J9" s="10">
        <v>66</v>
      </c>
    </row>
    <row r="10" spans="1:10" s="14" customFormat="1" ht="16.5" customHeight="1">
      <c r="A10" s="93" t="s">
        <v>558</v>
      </c>
      <c r="B10" s="10">
        <v>1612</v>
      </c>
      <c r="C10" s="10">
        <v>1612</v>
      </c>
      <c r="D10" s="10">
        <v>139</v>
      </c>
      <c r="E10" s="10">
        <v>289</v>
      </c>
      <c r="F10" s="10">
        <v>412</v>
      </c>
      <c r="G10" s="10">
        <v>417</v>
      </c>
      <c r="H10" s="10">
        <v>355</v>
      </c>
      <c r="I10" s="10">
        <v>0</v>
      </c>
      <c r="J10" s="10">
        <v>0</v>
      </c>
    </row>
    <row r="11" spans="1:10" s="14" customFormat="1" ht="16.5" customHeight="1">
      <c r="A11" s="93" t="s">
        <v>557</v>
      </c>
      <c r="B11" s="37">
        <v>1625</v>
      </c>
      <c r="C11" s="37">
        <v>1625</v>
      </c>
      <c r="D11" s="37">
        <v>139</v>
      </c>
      <c r="E11" s="37">
        <v>292</v>
      </c>
      <c r="F11" s="37">
        <v>425</v>
      </c>
      <c r="G11" s="37">
        <v>421</v>
      </c>
      <c r="H11" s="37">
        <v>348</v>
      </c>
      <c r="I11" s="37">
        <v>0</v>
      </c>
      <c r="J11" s="37">
        <v>0</v>
      </c>
    </row>
    <row r="12" spans="1:10" s="14" customFormat="1" ht="16.5" customHeight="1">
      <c r="A12" s="287"/>
      <c r="B12" s="37"/>
      <c r="C12" s="37"/>
      <c r="D12" s="37"/>
      <c r="E12" s="37"/>
      <c r="F12" s="37"/>
      <c r="G12" s="37"/>
      <c r="H12" s="37"/>
      <c r="I12" s="37"/>
      <c r="J12" s="37"/>
    </row>
    <row r="13" spans="1:10" s="14" customFormat="1" ht="16.5" customHeight="1">
      <c r="A13" s="93" t="s">
        <v>356</v>
      </c>
      <c r="B13" s="125">
        <v>98</v>
      </c>
      <c r="C13" s="37">
        <v>98</v>
      </c>
      <c r="D13" s="37">
        <v>12</v>
      </c>
      <c r="E13" s="37">
        <v>14</v>
      </c>
      <c r="F13" s="37">
        <v>26</v>
      </c>
      <c r="G13" s="37">
        <v>23</v>
      </c>
      <c r="H13" s="37">
        <v>23</v>
      </c>
      <c r="I13" s="37">
        <v>0</v>
      </c>
      <c r="J13" s="37">
        <v>0</v>
      </c>
    </row>
    <row r="14" spans="1:10" s="14" customFormat="1" ht="16.5" customHeight="1">
      <c r="A14" s="93" t="s">
        <v>46</v>
      </c>
      <c r="B14" s="125">
        <v>221</v>
      </c>
      <c r="C14" s="37">
        <v>221</v>
      </c>
      <c r="D14" s="37">
        <v>20</v>
      </c>
      <c r="E14" s="37">
        <v>39</v>
      </c>
      <c r="F14" s="37">
        <v>50</v>
      </c>
      <c r="G14" s="37">
        <v>76</v>
      </c>
      <c r="H14" s="37">
        <v>36</v>
      </c>
      <c r="I14" s="37">
        <v>0</v>
      </c>
      <c r="J14" s="37">
        <v>0</v>
      </c>
    </row>
    <row r="15" spans="1:10" s="14" customFormat="1" ht="16.5" customHeight="1">
      <c r="A15" s="93" t="s">
        <v>48</v>
      </c>
      <c r="B15" s="125">
        <v>167</v>
      </c>
      <c r="C15" s="37">
        <v>167</v>
      </c>
      <c r="D15" s="37">
        <v>17</v>
      </c>
      <c r="E15" s="37">
        <v>17</v>
      </c>
      <c r="F15" s="37">
        <v>45</v>
      </c>
      <c r="G15" s="37">
        <v>48</v>
      </c>
      <c r="H15" s="37">
        <v>40</v>
      </c>
      <c r="I15" s="37">
        <v>0</v>
      </c>
      <c r="J15" s="37">
        <v>0</v>
      </c>
    </row>
    <row r="16" spans="1:10" s="14" customFormat="1" ht="16.5" customHeight="1">
      <c r="A16" s="93" t="s">
        <v>50</v>
      </c>
      <c r="B16" s="125">
        <v>123</v>
      </c>
      <c r="C16" s="37">
        <v>123</v>
      </c>
      <c r="D16" s="37">
        <v>13</v>
      </c>
      <c r="E16" s="37">
        <v>21</v>
      </c>
      <c r="F16" s="37">
        <v>34</v>
      </c>
      <c r="G16" s="37">
        <v>29</v>
      </c>
      <c r="H16" s="37">
        <v>26</v>
      </c>
      <c r="I16" s="37">
        <v>0</v>
      </c>
      <c r="J16" s="37">
        <v>0</v>
      </c>
    </row>
    <row r="17" spans="1:10" s="14" customFormat="1" ht="16.5" customHeight="1">
      <c r="A17" s="93" t="s">
        <v>52</v>
      </c>
      <c r="B17" s="125">
        <v>276</v>
      </c>
      <c r="C17" s="37">
        <v>276</v>
      </c>
      <c r="D17" s="37">
        <v>23</v>
      </c>
      <c r="E17" s="37">
        <v>46</v>
      </c>
      <c r="F17" s="37">
        <v>92</v>
      </c>
      <c r="G17" s="37">
        <v>63</v>
      </c>
      <c r="H17" s="37">
        <v>52</v>
      </c>
      <c r="I17" s="37">
        <v>0</v>
      </c>
      <c r="J17" s="37">
        <v>0</v>
      </c>
    </row>
    <row r="18" spans="1:10" s="14" customFormat="1" ht="16.5" customHeight="1">
      <c r="A18" s="93" t="s">
        <v>53</v>
      </c>
      <c r="B18" s="125">
        <v>262</v>
      </c>
      <c r="C18" s="37">
        <v>262</v>
      </c>
      <c r="D18" s="37">
        <v>23</v>
      </c>
      <c r="E18" s="37">
        <v>46</v>
      </c>
      <c r="F18" s="37">
        <v>62</v>
      </c>
      <c r="G18" s="37">
        <v>64</v>
      </c>
      <c r="H18" s="37">
        <v>67</v>
      </c>
      <c r="I18" s="37">
        <v>0</v>
      </c>
      <c r="J18" s="37">
        <v>0</v>
      </c>
    </row>
    <row r="19" spans="1:10" s="14" customFormat="1" ht="16.5" customHeight="1">
      <c r="A19" s="93" t="s">
        <v>55</v>
      </c>
      <c r="B19" s="125">
        <v>292</v>
      </c>
      <c r="C19" s="37">
        <v>292</v>
      </c>
      <c r="D19" s="37">
        <v>22</v>
      </c>
      <c r="E19" s="37">
        <v>52</v>
      </c>
      <c r="F19" s="37">
        <v>76</v>
      </c>
      <c r="G19" s="37">
        <v>74</v>
      </c>
      <c r="H19" s="37">
        <v>68</v>
      </c>
      <c r="I19" s="37">
        <v>0</v>
      </c>
      <c r="J19" s="37">
        <v>0</v>
      </c>
    </row>
    <row r="20" spans="1:10" s="14" customFormat="1" ht="16.5" customHeight="1">
      <c r="A20" s="472" t="s">
        <v>56</v>
      </c>
      <c r="B20" s="38">
        <v>186</v>
      </c>
      <c r="C20" s="39">
        <v>186</v>
      </c>
      <c r="D20" s="39">
        <v>9</v>
      </c>
      <c r="E20" s="39">
        <v>57</v>
      </c>
      <c r="F20" s="39">
        <v>40</v>
      </c>
      <c r="G20" s="39">
        <v>44</v>
      </c>
      <c r="H20" s="39">
        <v>36</v>
      </c>
      <c r="I20" s="39">
        <v>0</v>
      </c>
      <c r="J20" s="39">
        <v>0</v>
      </c>
    </row>
    <row r="21" spans="1:10" s="14" customFormat="1" ht="16.5" customHeight="1">
      <c r="A21" s="222" t="s">
        <v>563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0" s="14" customFormat="1" ht="15">
      <c r="A22" s="184"/>
      <c r="B22" s="241"/>
      <c r="C22" s="241"/>
      <c r="D22" s="241"/>
      <c r="E22" s="241"/>
      <c r="F22" s="241"/>
      <c r="G22" s="241"/>
      <c r="H22" s="241"/>
      <c r="I22" s="241"/>
      <c r="J22" s="288"/>
    </row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  <row r="37" s="12" customFormat="1" ht="14.25"/>
    <row r="38" s="12" customFormat="1" ht="14.25"/>
  </sheetData>
  <sheetProtection/>
  <mergeCells count="6">
    <mergeCell ref="J4:J5"/>
    <mergeCell ref="C1:G1"/>
    <mergeCell ref="A4:A5"/>
    <mergeCell ref="B4:B5"/>
    <mergeCell ref="C4:H4"/>
    <mergeCell ref="I4:I5"/>
  </mergeCells>
  <printOptions/>
  <pageMargins left="0.42" right="0.26" top="0.92" bottom="0.61" header="0.5" footer="0.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3" sqref="B13:V19"/>
    </sheetView>
  </sheetViews>
  <sheetFormatPr defaultColWidth="8.88671875" defaultRowHeight="13.5"/>
  <cols>
    <col min="1" max="1" width="10.77734375" style="18" customWidth="1"/>
    <col min="2" max="2" width="7.6640625" style="18" customWidth="1"/>
    <col min="3" max="3" width="7.6640625" style="17" customWidth="1"/>
    <col min="4" max="4" width="8.5546875" style="18" bestFit="1" customWidth="1"/>
    <col min="5" max="5" width="6.5546875" style="18" customWidth="1"/>
    <col min="6" max="6" width="8.10546875" style="18" customWidth="1"/>
    <col min="7" max="7" width="6.6640625" style="18" customWidth="1"/>
    <col min="8" max="11" width="6.77734375" style="18" customWidth="1"/>
    <col min="12" max="14" width="7.77734375" style="18" customWidth="1"/>
    <col min="15" max="16" width="6.77734375" style="18" customWidth="1"/>
    <col min="17" max="18" width="7.77734375" style="18" customWidth="1"/>
    <col min="19" max="19" width="8.10546875" style="18" customWidth="1"/>
    <col min="20" max="20" width="8.4453125" style="18" customWidth="1"/>
    <col min="21" max="22" width="6.88671875" style="18" customWidth="1"/>
    <col min="23" max="16384" width="8.88671875" style="18" customWidth="1"/>
  </cols>
  <sheetData>
    <row r="1" spans="2:11" s="12" customFormat="1" ht="19.5" customHeight="1">
      <c r="B1" s="19" t="s">
        <v>360</v>
      </c>
      <c r="C1" s="16"/>
      <c r="K1" s="16" t="s">
        <v>9</v>
      </c>
    </row>
    <row r="2" s="12" customFormat="1" ht="19.5" customHeight="1"/>
    <row r="3" spans="1:22" s="14" customFormat="1" ht="16.5" customHeight="1">
      <c r="A3" s="99" t="s">
        <v>604</v>
      </c>
      <c r="B3" s="99" t="s">
        <v>9</v>
      </c>
      <c r="C3" s="99"/>
      <c r="D3" s="99" t="s">
        <v>9</v>
      </c>
      <c r="E3" s="99" t="s">
        <v>9</v>
      </c>
      <c r="F3" s="99"/>
      <c r="G3" s="99" t="s">
        <v>9</v>
      </c>
      <c r="H3" s="99" t="s">
        <v>9</v>
      </c>
      <c r="I3" s="99" t="s">
        <v>9</v>
      </c>
      <c r="J3" s="99" t="s">
        <v>9</v>
      </c>
      <c r="K3" s="99" t="s">
        <v>9</v>
      </c>
      <c r="L3" s="99" t="s">
        <v>9</v>
      </c>
      <c r="M3" s="99" t="s">
        <v>12</v>
      </c>
      <c r="N3" s="99"/>
      <c r="O3" s="99" t="s">
        <v>9</v>
      </c>
      <c r="P3" s="99"/>
      <c r="Q3" s="99"/>
      <c r="R3" s="99"/>
      <c r="S3" s="99"/>
      <c r="T3" s="184"/>
      <c r="U3" s="184"/>
      <c r="V3" s="184"/>
    </row>
    <row r="4" spans="1:22" s="14" customFormat="1" ht="16.5" customHeight="1">
      <c r="A4" s="624" t="s">
        <v>605</v>
      </c>
      <c r="B4" s="617" t="s">
        <v>606</v>
      </c>
      <c r="C4" s="618" t="s">
        <v>607</v>
      </c>
      <c r="D4" s="672"/>
      <c r="E4" s="672"/>
      <c r="F4" s="672"/>
      <c r="G4" s="672"/>
      <c r="H4" s="672"/>
      <c r="I4" s="672"/>
      <c r="J4" s="672"/>
      <c r="K4" s="672"/>
      <c r="L4" s="672"/>
      <c r="M4" s="624"/>
      <c r="N4" s="630" t="s">
        <v>608</v>
      </c>
      <c r="O4" s="614" t="s">
        <v>609</v>
      </c>
      <c r="P4" s="629" t="s">
        <v>610</v>
      </c>
      <c r="Q4" s="613" t="s">
        <v>611</v>
      </c>
      <c r="R4" s="621"/>
      <c r="S4" s="613" t="s">
        <v>331</v>
      </c>
      <c r="T4" s="635"/>
      <c r="U4" s="613" t="s">
        <v>612</v>
      </c>
      <c r="V4" s="635"/>
    </row>
    <row r="5" spans="1:22" s="14" customFormat="1" ht="16.5" customHeight="1">
      <c r="A5" s="624"/>
      <c r="B5" s="617"/>
      <c r="C5" s="470"/>
      <c r="D5" s="289" t="s">
        <v>44</v>
      </c>
      <c r="E5" s="468" t="s">
        <v>243</v>
      </c>
      <c r="F5" s="468" t="s">
        <v>320</v>
      </c>
      <c r="G5" s="468" t="s">
        <v>244</v>
      </c>
      <c r="H5" s="468" t="s">
        <v>245</v>
      </c>
      <c r="I5" s="468" t="s">
        <v>246</v>
      </c>
      <c r="J5" s="468" t="s">
        <v>247</v>
      </c>
      <c r="K5" s="468" t="s">
        <v>248</v>
      </c>
      <c r="L5" s="468" t="s">
        <v>249</v>
      </c>
      <c r="M5" s="468" t="s">
        <v>250</v>
      </c>
      <c r="N5" s="632"/>
      <c r="O5" s="614"/>
      <c r="P5" s="668"/>
      <c r="Q5" s="467" t="s">
        <v>251</v>
      </c>
      <c r="R5" s="467" t="s">
        <v>252</v>
      </c>
      <c r="S5" s="467" t="s">
        <v>251</v>
      </c>
      <c r="T5" s="469" t="s">
        <v>252</v>
      </c>
      <c r="U5" s="467" t="s">
        <v>251</v>
      </c>
      <c r="V5" s="469" t="s">
        <v>252</v>
      </c>
    </row>
    <row r="6" spans="1:22" s="14" customFormat="1" ht="16.5" customHeight="1">
      <c r="A6" s="93" t="s">
        <v>319</v>
      </c>
      <c r="B6" s="187">
        <v>1577</v>
      </c>
      <c r="C6" s="187">
        <v>1574</v>
      </c>
      <c r="D6" s="11">
        <v>0</v>
      </c>
      <c r="E6" s="11">
        <v>0</v>
      </c>
      <c r="F6" s="11">
        <v>0</v>
      </c>
      <c r="G6" s="90">
        <v>7</v>
      </c>
      <c r="H6" s="90">
        <v>20</v>
      </c>
      <c r="I6" s="90">
        <v>86</v>
      </c>
      <c r="J6" s="90">
        <v>70</v>
      </c>
      <c r="K6" s="90">
        <v>225</v>
      </c>
      <c r="L6" s="90">
        <v>474</v>
      </c>
      <c r="M6" s="90">
        <v>692</v>
      </c>
      <c r="N6" s="90">
        <v>0</v>
      </c>
      <c r="O6" s="11">
        <v>3</v>
      </c>
      <c r="P6" s="11">
        <v>0</v>
      </c>
      <c r="Q6" s="11">
        <v>54</v>
      </c>
      <c r="R6" s="37">
        <v>1162</v>
      </c>
      <c r="S6" s="11">
        <v>18</v>
      </c>
      <c r="T6" s="37">
        <v>478</v>
      </c>
      <c r="U6" s="204">
        <v>0</v>
      </c>
      <c r="V6" s="204">
        <v>0</v>
      </c>
    </row>
    <row r="7" spans="1:22" s="14" customFormat="1" ht="16.5" customHeight="1">
      <c r="A7" s="93" t="s">
        <v>327</v>
      </c>
      <c r="B7" s="187">
        <v>1753</v>
      </c>
      <c r="C7" s="187">
        <v>1750</v>
      </c>
      <c r="D7" s="11">
        <v>0</v>
      </c>
      <c r="E7" s="11">
        <v>0</v>
      </c>
      <c r="F7" s="11">
        <v>0</v>
      </c>
      <c r="G7" s="90">
        <v>7</v>
      </c>
      <c r="H7" s="90">
        <v>20</v>
      </c>
      <c r="I7" s="90">
        <v>94</v>
      </c>
      <c r="J7" s="90">
        <v>70</v>
      </c>
      <c r="K7" s="90">
        <v>217</v>
      </c>
      <c r="L7" s="90">
        <v>474</v>
      </c>
      <c r="M7" s="90">
        <v>868</v>
      </c>
      <c r="N7" s="90">
        <v>0</v>
      </c>
      <c r="O7" s="11">
        <v>3</v>
      </c>
      <c r="P7" s="11">
        <v>0</v>
      </c>
      <c r="Q7" s="11">
        <v>53</v>
      </c>
      <c r="R7" s="37">
        <v>1072</v>
      </c>
      <c r="S7" s="11">
        <v>18</v>
      </c>
      <c r="T7" s="37">
        <v>491</v>
      </c>
      <c r="U7" s="204">
        <v>0</v>
      </c>
      <c r="V7" s="204">
        <v>0</v>
      </c>
    </row>
    <row r="8" spans="1:22" s="14" customFormat="1" ht="16.5" customHeight="1">
      <c r="A8" s="93" t="s">
        <v>330</v>
      </c>
      <c r="B8" s="187">
        <v>1833</v>
      </c>
      <c r="C8" s="187">
        <v>1833</v>
      </c>
      <c r="D8" s="11">
        <v>0</v>
      </c>
      <c r="E8" s="11">
        <v>0</v>
      </c>
      <c r="F8" s="11">
        <v>0</v>
      </c>
      <c r="G8" s="90">
        <v>7</v>
      </c>
      <c r="H8" s="90">
        <v>21</v>
      </c>
      <c r="I8" s="90">
        <v>105</v>
      </c>
      <c r="J8" s="90">
        <v>70</v>
      </c>
      <c r="K8" s="90">
        <v>217</v>
      </c>
      <c r="L8" s="90">
        <v>474</v>
      </c>
      <c r="M8" s="90">
        <v>939</v>
      </c>
      <c r="N8" s="90">
        <v>0</v>
      </c>
      <c r="O8" s="11">
        <v>0</v>
      </c>
      <c r="P8" s="11">
        <v>0</v>
      </c>
      <c r="Q8" s="11">
        <v>53</v>
      </c>
      <c r="R8" s="37">
        <v>1054</v>
      </c>
      <c r="S8" s="11">
        <v>19</v>
      </c>
      <c r="T8" s="37">
        <v>498</v>
      </c>
      <c r="U8" s="204">
        <v>0</v>
      </c>
      <c r="V8" s="204">
        <v>0</v>
      </c>
    </row>
    <row r="9" spans="1:22" s="14" customFormat="1" ht="16.5" customHeight="1">
      <c r="A9" s="93" t="s">
        <v>346</v>
      </c>
      <c r="B9" s="187">
        <v>1833</v>
      </c>
      <c r="C9" s="187">
        <v>1833</v>
      </c>
      <c r="D9" s="11">
        <v>0</v>
      </c>
      <c r="E9" s="11">
        <v>0</v>
      </c>
      <c r="F9" s="11">
        <v>0</v>
      </c>
      <c r="G9" s="90">
        <v>7</v>
      </c>
      <c r="H9" s="90">
        <v>21</v>
      </c>
      <c r="I9" s="90">
        <v>105</v>
      </c>
      <c r="J9" s="90">
        <v>70</v>
      </c>
      <c r="K9" s="90">
        <v>217</v>
      </c>
      <c r="L9" s="90">
        <v>474</v>
      </c>
      <c r="M9" s="90">
        <v>939</v>
      </c>
      <c r="N9" s="90">
        <v>0</v>
      </c>
      <c r="O9" s="11">
        <v>0</v>
      </c>
      <c r="P9" s="11">
        <v>0</v>
      </c>
      <c r="Q9" s="11">
        <v>52</v>
      </c>
      <c r="R9" s="37">
        <v>1051</v>
      </c>
      <c r="S9" s="11">
        <v>20</v>
      </c>
      <c r="T9" s="37">
        <v>504</v>
      </c>
      <c r="U9" s="204">
        <v>0</v>
      </c>
      <c r="V9" s="204">
        <v>0</v>
      </c>
    </row>
    <row r="10" spans="1:22" s="14" customFormat="1" ht="16.5" customHeight="1">
      <c r="A10" s="93" t="s">
        <v>558</v>
      </c>
      <c r="B10" s="187">
        <v>1831</v>
      </c>
      <c r="C10" s="187">
        <v>1831</v>
      </c>
      <c r="D10" s="11">
        <v>0</v>
      </c>
      <c r="E10" s="11">
        <v>0</v>
      </c>
      <c r="F10" s="11">
        <v>0</v>
      </c>
      <c r="G10" s="90">
        <v>7</v>
      </c>
      <c r="H10" s="90">
        <v>21</v>
      </c>
      <c r="I10" s="90">
        <v>120</v>
      </c>
      <c r="J10" s="90">
        <v>74</v>
      </c>
      <c r="K10" s="90">
        <v>211</v>
      </c>
      <c r="L10" s="90">
        <v>471</v>
      </c>
      <c r="M10" s="90">
        <v>927</v>
      </c>
      <c r="N10" s="90">
        <v>0</v>
      </c>
      <c r="O10" s="11">
        <v>0</v>
      </c>
      <c r="P10" s="11">
        <v>0</v>
      </c>
      <c r="Q10" s="11">
        <v>52</v>
      </c>
      <c r="R10" s="37">
        <v>1200</v>
      </c>
      <c r="S10" s="11">
        <v>22</v>
      </c>
      <c r="T10" s="37">
        <v>510</v>
      </c>
      <c r="U10" s="204">
        <v>0</v>
      </c>
      <c r="V10" s="204">
        <v>0</v>
      </c>
    </row>
    <row r="11" spans="1:22" s="14" customFormat="1" ht="16.5" customHeight="1">
      <c r="A11" s="290" t="s">
        <v>557</v>
      </c>
      <c r="B11" s="187">
        <v>1831</v>
      </c>
      <c r="C11" s="187">
        <v>1831</v>
      </c>
      <c r="D11" s="187">
        <v>0</v>
      </c>
      <c r="E11" s="187">
        <v>0</v>
      </c>
      <c r="F11" s="187">
        <v>0</v>
      </c>
      <c r="G11" s="187">
        <v>7</v>
      </c>
      <c r="H11" s="187">
        <v>23</v>
      </c>
      <c r="I11" s="187">
        <v>122</v>
      </c>
      <c r="J11" s="187">
        <v>95</v>
      </c>
      <c r="K11" s="187">
        <v>211</v>
      </c>
      <c r="L11" s="187">
        <v>471</v>
      </c>
      <c r="M11" s="187">
        <v>902</v>
      </c>
      <c r="N11" s="187">
        <v>0</v>
      </c>
      <c r="O11" s="187">
        <v>0</v>
      </c>
      <c r="P11" s="187">
        <v>0</v>
      </c>
      <c r="Q11" s="187">
        <v>52</v>
      </c>
      <c r="R11" s="187">
        <v>1079</v>
      </c>
      <c r="S11" s="187">
        <v>24</v>
      </c>
      <c r="T11" s="187">
        <v>561</v>
      </c>
      <c r="U11" s="187">
        <v>4</v>
      </c>
      <c r="V11" s="187">
        <v>66</v>
      </c>
    </row>
    <row r="12" spans="1:22" s="14" customFormat="1" ht="16.5" customHeight="1">
      <c r="A12" s="291" t="s">
        <v>9</v>
      </c>
      <c r="B12" s="90"/>
      <c r="C12" s="187"/>
      <c r="D12" s="90"/>
      <c r="E12" s="90"/>
      <c r="F12" s="90"/>
      <c r="G12" s="242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37"/>
      <c r="U12" s="37"/>
      <c r="V12" s="37"/>
    </row>
    <row r="13" spans="1:22" s="14" customFormat="1" ht="16.5" customHeight="1">
      <c r="A13" s="290" t="s">
        <v>45</v>
      </c>
      <c r="B13" s="292">
        <v>300</v>
      </c>
      <c r="C13" s="293">
        <v>300</v>
      </c>
      <c r="D13" s="11">
        <v>0</v>
      </c>
      <c r="E13" s="11">
        <v>0</v>
      </c>
      <c r="F13" s="11">
        <v>0</v>
      </c>
      <c r="G13" s="90">
        <v>1</v>
      </c>
      <c r="H13" s="90">
        <v>5</v>
      </c>
      <c r="I13" s="90">
        <v>19</v>
      </c>
      <c r="J13" s="90">
        <v>15</v>
      </c>
      <c r="K13" s="90">
        <v>33</v>
      </c>
      <c r="L13" s="90">
        <v>74</v>
      </c>
      <c r="M13" s="90">
        <v>153</v>
      </c>
      <c r="N13" s="90">
        <v>0</v>
      </c>
      <c r="O13" s="11">
        <v>0</v>
      </c>
      <c r="P13" s="11">
        <v>0</v>
      </c>
      <c r="Q13" s="11">
        <v>9</v>
      </c>
      <c r="R13" s="11">
        <v>165</v>
      </c>
      <c r="S13" s="11">
        <v>3</v>
      </c>
      <c r="T13" s="11">
        <v>83</v>
      </c>
      <c r="U13" s="11">
        <v>1</v>
      </c>
      <c r="V13" s="11">
        <v>16</v>
      </c>
    </row>
    <row r="14" spans="1:22" s="14" customFormat="1" ht="16.5" customHeight="1">
      <c r="A14" s="290" t="s">
        <v>47</v>
      </c>
      <c r="B14" s="292">
        <v>222</v>
      </c>
      <c r="C14" s="293">
        <v>222</v>
      </c>
      <c r="D14" s="11">
        <v>0</v>
      </c>
      <c r="E14" s="11">
        <v>0</v>
      </c>
      <c r="F14" s="11">
        <v>0</v>
      </c>
      <c r="G14" s="90">
        <v>1</v>
      </c>
      <c r="H14" s="90">
        <v>3</v>
      </c>
      <c r="I14" s="90">
        <v>16</v>
      </c>
      <c r="J14" s="90">
        <v>12</v>
      </c>
      <c r="K14" s="90">
        <v>27</v>
      </c>
      <c r="L14" s="90">
        <v>55</v>
      </c>
      <c r="M14" s="90">
        <v>108</v>
      </c>
      <c r="N14" s="90">
        <v>0</v>
      </c>
      <c r="O14" s="11">
        <v>0</v>
      </c>
      <c r="P14" s="11">
        <v>0</v>
      </c>
      <c r="Q14" s="11">
        <v>6</v>
      </c>
      <c r="R14" s="11">
        <v>137</v>
      </c>
      <c r="S14" s="11">
        <v>5</v>
      </c>
      <c r="T14" s="11">
        <v>116</v>
      </c>
      <c r="U14" s="11" t="s">
        <v>613</v>
      </c>
      <c r="V14" s="11" t="s">
        <v>613</v>
      </c>
    </row>
    <row r="15" spans="1:22" s="14" customFormat="1" ht="16.5" customHeight="1">
      <c r="A15" s="290" t="s">
        <v>49</v>
      </c>
      <c r="B15" s="292">
        <v>278</v>
      </c>
      <c r="C15" s="293">
        <v>278</v>
      </c>
      <c r="D15" s="11">
        <v>0</v>
      </c>
      <c r="E15" s="11">
        <v>0</v>
      </c>
      <c r="F15" s="11">
        <v>0</v>
      </c>
      <c r="G15" s="90">
        <v>1</v>
      </c>
      <c r="H15" s="90">
        <v>3</v>
      </c>
      <c r="I15" s="90">
        <v>19</v>
      </c>
      <c r="J15" s="90">
        <v>14</v>
      </c>
      <c r="K15" s="90">
        <v>32</v>
      </c>
      <c r="L15" s="90">
        <v>72</v>
      </c>
      <c r="M15" s="90">
        <v>137</v>
      </c>
      <c r="N15" s="90">
        <v>0</v>
      </c>
      <c r="O15" s="11">
        <v>0</v>
      </c>
      <c r="P15" s="11">
        <v>0</v>
      </c>
      <c r="Q15" s="11">
        <v>8</v>
      </c>
      <c r="R15" s="11">
        <v>168</v>
      </c>
      <c r="S15" s="11">
        <v>4</v>
      </c>
      <c r="T15" s="11">
        <v>97</v>
      </c>
      <c r="U15" s="11" t="s">
        <v>613</v>
      </c>
      <c r="V15" s="11" t="s">
        <v>613</v>
      </c>
    </row>
    <row r="16" spans="1:22" s="14" customFormat="1" ht="16.5" customHeight="1">
      <c r="A16" s="290" t="s">
        <v>51</v>
      </c>
      <c r="B16" s="292">
        <v>257</v>
      </c>
      <c r="C16" s="293">
        <v>257</v>
      </c>
      <c r="D16" s="11">
        <v>0</v>
      </c>
      <c r="E16" s="11">
        <v>0</v>
      </c>
      <c r="F16" s="11">
        <v>0</v>
      </c>
      <c r="G16" s="90">
        <v>1</v>
      </c>
      <c r="H16" s="90">
        <v>3</v>
      </c>
      <c r="I16" s="90">
        <v>17</v>
      </c>
      <c r="J16" s="90">
        <v>16</v>
      </c>
      <c r="K16" s="90">
        <v>30</v>
      </c>
      <c r="L16" s="90">
        <v>72</v>
      </c>
      <c r="M16" s="90">
        <v>118</v>
      </c>
      <c r="N16" s="90">
        <v>0</v>
      </c>
      <c r="O16" s="11">
        <v>0</v>
      </c>
      <c r="P16" s="11">
        <v>0</v>
      </c>
      <c r="Q16" s="11">
        <v>7</v>
      </c>
      <c r="R16" s="11">
        <v>142</v>
      </c>
      <c r="S16" s="11">
        <v>2</v>
      </c>
      <c r="T16" s="11">
        <v>55</v>
      </c>
      <c r="U16" s="11">
        <v>1</v>
      </c>
      <c r="V16" s="11">
        <v>16</v>
      </c>
    </row>
    <row r="17" spans="1:22" s="14" customFormat="1" ht="16.5" customHeight="1">
      <c r="A17" s="290" t="s">
        <v>253</v>
      </c>
      <c r="B17" s="292">
        <v>266</v>
      </c>
      <c r="C17" s="293">
        <v>266</v>
      </c>
      <c r="D17" s="11">
        <v>0</v>
      </c>
      <c r="E17" s="11">
        <v>0</v>
      </c>
      <c r="F17" s="11">
        <v>0</v>
      </c>
      <c r="G17" s="90">
        <v>1</v>
      </c>
      <c r="H17" s="90">
        <v>3</v>
      </c>
      <c r="I17" s="90">
        <v>18</v>
      </c>
      <c r="J17" s="90">
        <v>15</v>
      </c>
      <c r="K17" s="90">
        <v>34</v>
      </c>
      <c r="L17" s="90">
        <v>72</v>
      </c>
      <c r="M17" s="90">
        <v>123</v>
      </c>
      <c r="N17" s="90">
        <v>0</v>
      </c>
      <c r="O17" s="11">
        <v>0</v>
      </c>
      <c r="P17" s="11">
        <v>0</v>
      </c>
      <c r="Q17" s="11">
        <v>7</v>
      </c>
      <c r="R17" s="11">
        <v>135</v>
      </c>
      <c r="S17" s="11">
        <v>3</v>
      </c>
      <c r="T17" s="11">
        <v>71</v>
      </c>
      <c r="U17" s="11" t="s">
        <v>613</v>
      </c>
      <c r="V17" s="11" t="s">
        <v>613</v>
      </c>
    </row>
    <row r="18" spans="1:22" s="12" customFormat="1" ht="16.5" customHeight="1">
      <c r="A18" s="290" t="s">
        <v>54</v>
      </c>
      <c r="B18" s="292">
        <v>310</v>
      </c>
      <c r="C18" s="293">
        <v>310</v>
      </c>
      <c r="D18" s="11">
        <v>0</v>
      </c>
      <c r="E18" s="11">
        <v>0</v>
      </c>
      <c r="F18" s="11">
        <v>0</v>
      </c>
      <c r="G18" s="90">
        <v>1</v>
      </c>
      <c r="H18" s="90">
        <v>3</v>
      </c>
      <c r="I18" s="90">
        <v>19</v>
      </c>
      <c r="J18" s="90">
        <v>14</v>
      </c>
      <c r="K18" s="90">
        <v>35</v>
      </c>
      <c r="L18" s="90">
        <v>83</v>
      </c>
      <c r="M18" s="90">
        <v>155</v>
      </c>
      <c r="N18" s="90">
        <v>0</v>
      </c>
      <c r="O18" s="11">
        <v>0</v>
      </c>
      <c r="P18" s="11">
        <v>0</v>
      </c>
      <c r="Q18" s="11">
        <v>8</v>
      </c>
      <c r="R18" s="11">
        <v>144</v>
      </c>
      <c r="S18" s="11">
        <v>5</v>
      </c>
      <c r="T18" s="11">
        <v>81</v>
      </c>
      <c r="U18" s="11">
        <v>1</v>
      </c>
      <c r="V18" s="11">
        <v>21</v>
      </c>
    </row>
    <row r="19" spans="1:22" s="12" customFormat="1" ht="16.5" customHeight="1">
      <c r="A19" s="294" t="s">
        <v>614</v>
      </c>
      <c r="B19" s="295">
        <v>198</v>
      </c>
      <c r="C19" s="296">
        <v>198</v>
      </c>
      <c r="D19" s="40">
        <v>0</v>
      </c>
      <c r="E19" s="40">
        <v>0</v>
      </c>
      <c r="F19" s="40">
        <v>0</v>
      </c>
      <c r="G19" s="86">
        <v>1</v>
      </c>
      <c r="H19" s="86">
        <v>3</v>
      </c>
      <c r="I19" s="86">
        <v>14</v>
      </c>
      <c r="J19" s="86">
        <v>9</v>
      </c>
      <c r="K19" s="86">
        <v>20</v>
      </c>
      <c r="L19" s="86">
        <v>43</v>
      </c>
      <c r="M19" s="86">
        <v>108</v>
      </c>
      <c r="N19" s="86">
        <v>0</v>
      </c>
      <c r="O19" s="40">
        <v>0</v>
      </c>
      <c r="P19" s="40">
        <v>0</v>
      </c>
      <c r="Q19" s="40">
        <v>7</v>
      </c>
      <c r="R19" s="40">
        <v>188</v>
      </c>
      <c r="S19" s="40">
        <v>2</v>
      </c>
      <c r="T19" s="40">
        <v>58</v>
      </c>
      <c r="U19" s="297">
        <v>1</v>
      </c>
      <c r="V19" s="297">
        <v>13</v>
      </c>
    </row>
    <row r="20" spans="1:22" s="12" customFormat="1" ht="16.5" customHeight="1">
      <c r="A20" s="298" t="s">
        <v>615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98"/>
      <c r="P20" s="298"/>
      <c r="Q20" s="204"/>
      <c r="R20" s="204"/>
      <c r="S20" s="204"/>
      <c r="T20" s="204"/>
      <c r="U20" s="204"/>
      <c r="V20" s="204"/>
    </row>
    <row r="21" spans="1:22" s="12" customFormat="1" ht="16.5" customHeight="1">
      <c r="A21" s="281" t="s">
        <v>616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</row>
    <row r="22" spans="1:22" s="12" customFormat="1" ht="16.5" customHeight="1">
      <c r="A22" s="184" t="s">
        <v>617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</row>
    <row r="23" spans="1:22" s="12" customFormat="1" ht="14.25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</row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</sheetData>
  <sheetProtection/>
  <mergeCells count="9">
    <mergeCell ref="U4:V4"/>
    <mergeCell ref="Q4:R4"/>
    <mergeCell ref="S4:T4"/>
    <mergeCell ref="A4:A5"/>
    <mergeCell ref="B4:B5"/>
    <mergeCell ref="C4:M4"/>
    <mergeCell ref="N4:N5"/>
    <mergeCell ref="O4:O5"/>
    <mergeCell ref="P4:P5"/>
  </mergeCells>
  <printOptions/>
  <pageMargins left="0.35433070866141736" right="0.15748031496062992" top="0.7086614173228347" bottom="0.5118110236220472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jaeho</cp:lastModifiedBy>
  <cp:lastPrinted>2015-10-10T06:13:25Z</cp:lastPrinted>
  <dcterms:created xsi:type="dcterms:W3CDTF">2007-08-21T09:44:56Z</dcterms:created>
  <dcterms:modified xsi:type="dcterms:W3CDTF">2016-01-26T03:54:32Z</dcterms:modified>
  <cp:category/>
  <cp:version/>
  <cp:contentType/>
  <cp:contentStatus/>
</cp:coreProperties>
</file>